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nm.Print_Area" localSheetId="2">'Plan Financimi '!$A$1:$E$39</definedName>
    <definedName name="_xlnm.Print_Area" localSheetId="3">'Tabela Amortizimi'!$A$1:$E$22</definedName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<sst xmlns="http://schemas.openxmlformats.org/spreadsheetml/2006/main" count="229" uniqueCount="188">
  <si>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</si>
  <si>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</si>
  <si>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</si>
  <si>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</si>
  <si>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</si>
  <si>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</si>
  <si>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</si>
  <si>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</si>
  <si>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</si>
  <si>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</si>
  <si>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</si>
  <si>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</si>
  <si>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</si>
  <si>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</si>
  <si>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</si>
  <si>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</si>
  <si>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</si>
  <si>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</si>
  <si>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</si>
  <si>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</si>
  <si>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</si>
  <si>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</si>
  <si>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</si>
  <si>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</si>
  <si>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</si>
  <si>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</si>
  <si>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</si>
  <si>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</si>
  <si>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</si>
  <si>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</si>
  <si>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</si>
  <si>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</si>
  <si>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</si>
  <si>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</si>
  <si>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</si>
  <si>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</si>
  <si>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</si>
  <si>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</si>
  <si>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</si>
  <si>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</si>
  <si>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</si>
  <si>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</si>
  <si>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</si>
  <si>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</si>
  <si>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</si>
  <si>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</si>
  <si>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</si>
  <si>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</si>
  <si>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</si>
  <si>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</si>
  <si>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</si>
  <si>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</si>
  <si>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</si>
  <si>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</si>
  <si>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</si>
  <si>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</si>
  <si>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</si>
  <si>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</si>
  <si>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</si>
  <si>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</si>
  <si>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</si>
  <si>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</si>
  <si>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</si>
  <si>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</si>
  <si>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</si>
  <si>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</si>
  <si>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</si>
  <si>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</si>
  <si>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</si>
  <si>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</si>
  <si>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</si>
  <si>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</si>
  <si>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</si>
  <si>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</si>
  <si>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</si>
  <si>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</si>
  <si>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</si>
  <si>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</si>
  <si>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</si>
  <si>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</si>
  <si>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</si>
  <si>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</si>
  <si>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</si>
  <si>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</si>
  <si>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</si>
  <si>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</si>
  <si>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</si>
  <si>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</si>
  <si>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</si>
  <si>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</si>
  <si>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</si>
  <si>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</si>
  <si>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</si>
  <si>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</si>
  <si>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</si>
  <si>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</si>
  <si>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</si>
  <si>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</si>
  <si>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</si>
  <si>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</si>
  <si>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</si>
  <si>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</si>
  <si>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</si>
  <si>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</si>
  <si>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</si>
  <si>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</si>
  <si>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</si>
  <si>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</si>
  <si>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</si>
  <si>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</si>
  <si>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</si>
  <si>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</si>
  <si>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</si>
  <si>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</si>
  <si>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</si>
  <si>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</si>
  <si>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</si>
  <si>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</si>
  <si>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</si>
  <si>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</si>
  <si>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</si>
  <si>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</si>
  <si>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</si>
  <si>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</si>
  <si>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</si>
  <si>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</si>
  <si>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</si>
  <si>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</si>
  <si>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</si>
  <si>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</si>
  <si>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</si>
  <si>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</si>
  <si>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</si>
  <si>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</si>
  <si>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</si>
  <si>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</si>
  <si>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</si>
  <si>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</si>
  <si>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</si>
  <si>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</si>
  <si>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</si>
  <si>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</si>
  <si>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</si>
  <si>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</si>
  <si>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</si>
  <si>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</si>
  <si>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</si>
  <si>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</si>
  <si>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</si>
  <si>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</si>
  <si>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</si>
  <si>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PLANI I BIZNESIT - CASH FLOë - VITI I PARË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</si>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</sst>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 ;[RED]\-#,##0\ "/>
    <numFmt numFmtId="166" formatCode="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4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4" fillId="0" borderId="0" xfId="0" applyFont="1" applyAlignment="1">
      <alignment horizontal="right" vertical="center" wrapText="1"/>
    </xf>
    <xf numFmtId="164" fontId="5" fillId="2" borderId="0" xfId="0" applyFont="1" applyFill="1" applyAlignment="1">
      <alignment horizontal="left" vertical="center"/>
    </xf>
    <xf numFmtId="165" fontId="0" fillId="0" borderId="0" xfId="0" applyNumberFormat="1" applyAlignment="1">
      <alignment/>
    </xf>
    <xf numFmtId="164" fontId="6" fillId="3" borderId="0" xfId="0" applyFont="1" applyFill="1" applyBorder="1" applyAlignment="1">
      <alignment horizontal="left" vertical="center"/>
    </xf>
    <xf numFmtId="164" fontId="7" fillId="0" borderId="1" xfId="0" applyFont="1" applyBorder="1" applyAlignment="1">
      <alignment vertical="center" wrapText="1"/>
    </xf>
    <xf numFmtId="164" fontId="6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9" fillId="4" borderId="2" xfId="0" applyFont="1" applyFill="1" applyBorder="1" applyAlignment="1">
      <alignment vertical="center" wrapText="1"/>
    </xf>
    <xf numFmtId="165" fontId="9" fillId="4" borderId="3" xfId="0" applyNumberFormat="1" applyFont="1" applyFill="1" applyBorder="1" applyAlignment="1">
      <alignment vertical="center" wrapText="1"/>
    </xf>
    <xf numFmtId="164" fontId="9" fillId="4" borderId="3" xfId="0" applyFont="1" applyFill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164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vertical="center" wrapText="1"/>
    </xf>
    <xf numFmtId="165" fontId="7" fillId="3" borderId="4" xfId="0" applyNumberFormat="1" applyFont="1" applyFill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10" fillId="5" borderId="1" xfId="0" applyFont="1" applyFill="1" applyBorder="1" applyAlignment="1">
      <alignment vertical="center" wrapText="1"/>
    </xf>
    <xf numFmtId="165" fontId="10" fillId="5" borderId="4" xfId="0" applyNumberFormat="1" applyFont="1" applyFill="1" applyBorder="1" applyAlignment="1">
      <alignment vertical="center" wrapText="1"/>
    </xf>
    <xf numFmtId="164" fontId="7" fillId="5" borderId="4" xfId="0" applyFont="1" applyFill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9" fillId="0" borderId="5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 wrapText="1"/>
    </xf>
    <xf numFmtId="164" fontId="12" fillId="0" borderId="4" xfId="0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4" fontId="14" fillId="4" borderId="2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left" vertical="center" wrapText="1"/>
    </xf>
    <xf numFmtId="164" fontId="14" fillId="4" borderId="3" xfId="0" applyFont="1" applyFill="1" applyBorder="1" applyAlignment="1">
      <alignment vertical="center" wrapText="1"/>
    </xf>
    <xf numFmtId="165" fontId="14" fillId="4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left" vertical="center" wrapText="1"/>
    </xf>
    <xf numFmtId="164" fontId="15" fillId="0" borderId="4" xfId="0" applyFont="1" applyBorder="1" applyAlignment="1">
      <alignment vertical="center" wrapText="1"/>
    </xf>
    <xf numFmtId="164" fontId="16" fillId="0" borderId="6" xfId="0" applyFont="1" applyBorder="1" applyAlignment="1">
      <alignment vertical="center" wrapText="1"/>
    </xf>
    <xf numFmtId="165" fontId="17" fillId="0" borderId="4" xfId="0" applyNumberFormat="1" applyFont="1" applyBorder="1" applyAlignment="1">
      <alignment horizontal="left" vertical="center" wrapText="1"/>
    </xf>
    <xf numFmtId="164" fontId="18" fillId="0" borderId="4" xfId="0" applyFont="1" applyBorder="1" applyAlignment="1">
      <alignment vertical="center" wrapText="1"/>
    </xf>
    <xf numFmtId="164" fontId="19" fillId="3" borderId="4" xfId="0" applyFont="1" applyFill="1" applyBorder="1" applyAlignment="1">
      <alignment vertical="center" wrapText="1"/>
    </xf>
    <xf numFmtId="165" fontId="17" fillId="0" borderId="4" xfId="0" applyNumberFormat="1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20" fillId="0" borderId="4" xfId="0" applyFont="1" applyBorder="1" applyAlignment="1">
      <alignment vertical="center" wrapText="1"/>
    </xf>
    <xf numFmtId="164" fontId="12" fillId="3" borderId="4" xfId="0" applyFont="1" applyFill="1" applyBorder="1" applyAlignment="1">
      <alignment vertical="center" wrapText="1"/>
    </xf>
    <xf numFmtId="164" fontId="10" fillId="0" borderId="0" xfId="0" applyFont="1" applyBorder="1" applyAlignment="1">
      <alignment vertical="center" wrapText="1"/>
    </xf>
    <xf numFmtId="165" fontId="17" fillId="0" borderId="0" xfId="0" applyNumberFormat="1" applyFont="1" applyBorder="1" applyAlignment="1">
      <alignment vertical="center" wrapText="1"/>
    </xf>
    <xf numFmtId="164" fontId="21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5" fontId="14" fillId="4" borderId="2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 wrapText="1"/>
    </xf>
    <xf numFmtId="164" fontId="16" fillId="3" borderId="1" xfId="0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23" fillId="4" borderId="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vertical="center" wrapText="1"/>
    </xf>
    <xf numFmtId="164" fontId="7" fillId="3" borderId="8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164" fontId="7" fillId="3" borderId="6" xfId="0" applyFont="1" applyFill="1" applyBorder="1" applyAlignment="1">
      <alignment horizontal="center" vertical="center" wrapText="1"/>
    </xf>
    <xf numFmtId="164" fontId="24" fillId="0" borderId="1" xfId="0" applyFont="1" applyBorder="1" applyAlignment="1">
      <alignment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 wrapText="1"/>
    </xf>
    <xf numFmtId="164" fontId="14" fillId="4" borderId="7" xfId="0" applyFont="1" applyFill="1" applyBorder="1" applyAlignment="1">
      <alignment vertical="center" wrapText="1"/>
    </xf>
    <xf numFmtId="164" fontId="14" fillId="4" borderId="9" xfId="0" applyFont="1" applyFill="1" applyBorder="1" applyAlignment="1">
      <alignment horizontal="center" vertical="center" wrapText="1"/>
    </xf>
    <xf numFmtId="164" fontId="14" fillId="4" borderId="2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17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right" vertical="center" wrapText="1"/>
    </xf>
    <xf numFmtId="165" fontId="16" fillId="5" borderId="4" xfId="0" applyNumberFormat="1" applyFont="1" applyFill="1" applyBorder="1" applyAlignment="1">
      <alignment vertical="center" wrapText="1"/>
    </xf>
    <xf numFmtId="164" fontId="0" fillId="0" borderId="0" xfId="0" applyAlignment="1">
      <alignment/>
    </xf>
    <xf numFmtId="165" fontId="8" fillId="0" borderId="0" xfId="0" applyNumberFormat="1" applyFont="1" applyBorder="1" applyAlignment="1">
      <alignment horizontal="center" vertical="center"/>
    </xf>
    <xf numFmtId="164" fontId="14" fillId="4" borderId="2" xfId="0" applyFont="1" applyFill="1" applyBorder="1" applyAlignment="1">
      <alignment horizontal="left" vertical="center"/>
    </xf>
    <xf numFmtId="164" fontId="17" fillId="0" borderId="1" xfId="0" applyFont="1" applyBorder="1" applyAlignment="1">
      <alignment horizontal="left" vertical="center"/>
    </xf>
    <xf numFmtId="165" fontId="16" fillId="3" borderId="4" xfId="0" applyNumberFormat="1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left" vertical="center"/>
    </xf>
    <xf numFmtId="164" fontId="10" fillId="5" borderId="1" xfId="0" applyFont="1" applyFill="1" applyBorder="1" applyAlignment="1">
      <alignment vertical="center"/>
    </xf>
    <xf numFmtId="165" fontId="17" fillId="0" borderId="4" xfId="0" applyNumberFormat="1" applyFont="1" applyFill="1" applyBorder="1" applyAlignment="1">
      <alignment vertical="center" wrapText="1"/>
    </xf>
    <xf numFmtId="164" fontId="24" fillId="0" borderId="6" xfId="0" applyFont="1" applyBorder="1" applyAlignment="1">
      <alignment horizontal="left" vertical="center" wrapText="1"/>
    </xf>
    <xf numFmtId="164" fontId="7" fillId="5" borderId="1" xfId="0" applyFont="1" applyFill="1" applyBorder="1" applyAlignment="1">
      <alignment horizontal="left" vertical="center"/>
    </xf>
    <xf numFmtId="164" fontId="17" fillId="5" borderId="1" xfId="0" applyFont="1" applyFill="1" applyBorder="1" applyAlignment="1">
      <alignment vertical="center"/>
    </xf>
    <xf numFmtId="166" fontId="17" fillId="5" borderId="4" xfId="0" applyNumberFormat="1" applyFont="1" applyFill="1" applyBorder="1" applyAlignment="1">
      <alignment vertical="center" wrapText="1"/>
    </xf>
    <xf numFmtId="165" fontId="17" fillId="5" borderId="4" xfId="0" applyNumberFormat="1" applyFont="1" applyFill="1" applyBorder="1" applyAlignment="1">
      <alignment vertical="center" wrapText="1"/>
    </xf>
    <xf numFmtId="164" fontId="10" fillId="5" borderId="4" xfId="0" applyFont="1" applyFill="1" applyBorder="1" applyAlignment="1">
      <alignment vertical="center" wrapText="1"/>
    </xf>
    <xf numFmtId="165" fontId="7" fillId="5" borderId="4" xfId="0" applyNumberFormat="1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left" vertical="center" wrapText="1"/>
    </xf>
    <xf numFmtId="165" fontId="14" fillId="4" borderId="10" xfId="0" applyNumberFormat="1" applyFont="1" applyFill="1" applyBorder="1" applyAlignment="1">
      <alignment horizontal="center" vertical="center" wrapText="1"/>
    </xf>
    <xf numFmtId="165" fontId="14" fillId="4" borderId="11" xfId="0" applyNumberFormat="1" applyFont="1" applyFill="1" applyBorder="1" applyAlignment="1">
      <alignment horizontal="center" vertical="center" wrapText="1"/>
    </xf>
    <xf numFmtId="164" fontId="26" fillId="5" borderId="1" xfId="0" applyFont="1" applyFill="1" applyBorder="1" applyAlignment="1">
      <alignment vertical="center" wrapText="1"/>
    </xf>
    <xf numFmtId="165" fontId="17" fillId="5" borderId="12" xfId="0" applyNumberFormat="1" applyFont="1" applyFill="1" applyBorder="1" applyAlignment="1">
      <alignment vertical="center" wrapText="1"/>
    </xf>
    <xf numFmtId="165" fontId="17" fillId="5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Border="1" applyAlignment="1">
      <alignment vertical="center" wrapText="1"/>
    </xf>
    <xf numFmtId="165" fontId="17" fillId="0" borderId="14" xfId="0" applyNumberFormat="1" applyFont="1" applyBorder="1" applyAlignment="1">
      <alignment vertical="center" wrapText="1"/>
    </xf>
    <xf numFmtId="165" fontId="16" fillId="0" borderId="12" xfId="0" applyNumberFormat="1" applyFont="1" applyBorder="1" applyAlignment="1">
      <alignment vertical="center" wrapText="1"/>
    </xf>
    <xf numFmtId="165" fontId="16" fillId="0" borderId="13" xfId="0" applyNumberFormat="1" applyFont="1" applyBorder="1" applyAlignment="1">
      <alignment vertical="center" wrapText="1"/>
    </xf>
    <xf numFmtId="164" fontId="17" fillId="0" borderId="1" xfId="0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2" xfId="0" applyNumberFormat="1" applyFont="1" applyFill="1" applyBorder="1" applyAlignment="1">
      <alignment vertical="center" wrapText="1"/>
    </xf>
    <xf numFmtId="165" fontId="16" fillId="3" borderId="12" xfId="0" applyNumberFormat="1" applyFont="1" applyFill="1" applyBorder="1" applyAlignment="1">
      <alignment vertical="center" wrapText="1"/>
    </xf>
    <xf numFmtId="165" fontId="16" fillId="5" borderId="12" xfId="0" applyNumberFormat="1" applyFont="1" applyFill="1" applyBorder="1" applyAlignment="1">
      <alignment vertical="center" wrapText="1"/>
    </xf>
    <xf numFmtId="165" fontId="16" fillId="5" borderId="13" xfId="0" applyNumberFormat="1" applyFont="1" applyFill="1" applyBorder="1" applyAlignment="1">
      <alignment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0" borderId="13" xfId="0" applyNumberFormat="1" applyFont="1" applyFill="1" applyBorder="1" applyAlignment="1">
      <alignment vertical="center" wrapText="1"/>
    </xf>
    <xf numFmtId="165" fontId="17" fillId="3" borderId="12" xfId="0" applyNumberFormat="1" applyFont="1" applyFill="1" applyBorder="1" applyAlignment="1">
      <alignment vertical="center" wrapText="1"/>
    </xf>
    <xf numFmtId="164" fontId="27" fillId="5" borderId="1" xfId="0" applyFont="1" applyFill="1" applyBorder="1" applyAlignment="1">
      <alignment vertical="center" wrapText="1"/>
    </xf>
    <xf numFmtId="164" fontId="14" fillId="4" borderId="2" xfId="0" applyFont="1" applyFill="1" applyBorder="1" applyAlignment="1">
      <alignment horizontal="center" wrapText="1"/>
    </xf>
    <xf numFmtId="165" fontId="16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54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525"/>
          <c:w val="0.97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 Financimi '!$A$7:$A$13</c:f>
              <c:strCache/>
            </c:strRef>
          </c:cat>
          <c:val>
            <c:numRef>
              <c:f>'Plan Financimi '!$B$7:$B$13</c:f>
              <c:numCache/>
            </c:numRef>
          </c:val>
        </c:ser>
        <c:overlap val="-27"/>
        <c:gapWidth val="219"/>
        <c:axId val="8471836"/>
        <c:axId val="9137661"/>
      </c:barChart>
      <c:dateAx>
        <c:axId val="8471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7661"/>
        <c:crossesAt val="0"/>
        <c:auto val="0"/>
        <c:noMultiLvlLbl val="0"/>
      </c:dateAx>
      <c:valAx>
        <c:axId val="9137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71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34">
      <selection activeCell="K8" sqref="K8"/>
    </sheetView>
  </sheetViews>
  <sheetFormatPr defaultColWidth="10.28125" defaultRowHeight="15"/>
  <cols>
    <col min="1" max="16384" width="10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workbookViewId="0" topLeftCell="A4">
      <selection activeCell="B17" sqref="B17"/>
    </sheetView>
  </sheetViews>
  <sheetFormatPr defaultColWidth="8.00390625" defaultRowHeight="15"/>
  <cols>
    <col min="1" max="1" width="8.8515625" style="0" customWidth="1"/>
    <col min="2" max="2" width="41.28125" style="0" customWidth="1"/>
    <col min="3" max="16384" width="8.85156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workbookViewId="0" topLeftCell="A16">
      <selection activeCell="A27" sqref="A27"/>
    </sheetView>
  </sheetViews>
  <sheetFormatPr defaultColWidth="29.71093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  <col min="8" max="16384" width="30.57421875" style="0" customWidth="1"/>
  </cols>
  <sheetData>
    <row r="1" spans="1:7" s="5" customFormat="1" ht="15.75">
      <c r="A1" s="4" t="s">
        <v>12</v>
      </c>
      <c r="B1" s="4"/>
      <c r="C1" s="4"/>
      <c r="D1" s="4"/>
      <c r="E1" s="4"/>
      <c r="F1"/>
      <c r="G1"/>
    </row>
    <row r="2" spans="1:5" ht="15.75">
      <c r="A2" s="4" t="s">
        <v>13</v>
      </c>
      <c r="B2" s="4"/>
      <c r="C2" s="4"/>
      <c r="D2" s="4"/>
      <c r="E2" s="4"/>
    </row>
    <row r="3" ht="15">
      <c r="A3" s="6"/>
    </row>
    <row r="4" spans="1:4" ht="15.75">
      <c r="A4" s="7" t="s">
        <v>14</v>
      </c>
      <c r="D4"/>
    </row>
    <row r="5" spans="1:5" ht="16.5">
      <c r="A5" s="8" t="s">
        <v>15</v>
      </c>
      <c r="B5" s="9"/>
      <c r="C5" s="10"/>
      <c r="D5" s="9" t="s">
        <v>16</v>
      </c>
      <c r="E5" s="9"/>
    </row>
    <row r="6" spans="1:5" ht="16.5">
      <c r="A6" s="11" t="s">
        <v>17</v>
      </c>
      <c r="B6" s="12" t="s">
        <v>18</v>
      </c>
      <c r="C6" s="13"/>
      <c r="D6" s="12" t="s">
        <v>19</v>
      </c>
      <c r="E6" s="14"/>
    </row>
    <row r="7" spans="1:5" ht="15.75">
      <c r="A7" s="5" t="s">
        <v>20</v>
      </c>
      <c r="B7" s="15"/>
      <c r="C7" s="13"/>
      <c r="D7" s="14" t="s">
        <v>21</v>
      </c>
      <c r="E7" s="15"/>
    </row>
    <row r="8" spans="1:5" ht="15.75">
      <c r="A8" s="5" t="s">
        <v>22</v>
      </c>
      <c r="B8" s="15"/>
      <c r="C8" s="13"/>
      <c r="D8" s="14" t="s">
        <v>23</v>
      </c>
      <c r="E8" s="15"/>
    </row>
    <row r="9" spans="1:5" ht="15.75">
      <c r="A9" s="5" t="s">
        <v>24</v>
      </c>
      <c r="B9" s="15"/>
      <c r="C9" s="13"/>
      <c r="D9" s="15" t="s">
        <v>25</v>
      </c>
      <c r="E9" s="15"/>
    </row>
    <row r="10" spans="1:5" ht="15.75">
      <c r="A10" s="5" t="s">
        <v>26</v>
      </c>
      <c r="B10" s="15"/>
      <c r="C10" s="13"/>
      <c r="D10" s="12" t="s">
        <v>27</v>
      </c>
      <c r="E10" s="12">
        <f>SUM(E7:E9)</f>
        <v>0</v>
      </c>
    </row>
    <row r="11" spans="1:5" ht="15.75">
      <c r="A11" s="5" t="s">
        <v>28</v>
      </c>
      <c r="B11" s="15"/>
      <c r="C11" s="13"/>
      <c r="D11" s="12"/>
      <c r="E11" s="14"/>
    </row>
    <row r="12" spans="1:5" ht="15.75">
      <c r="A12" s="5" t="s">
        <v>29</v>
      </c>
      <c r="B12" s="15"/>
      <c r="C12" s="13"/>
      <c r="D12" s="14"/>
      <c r="E12" s="14"/>
    </row>
    <row r="13" spans="1:5" ht="15.75">
      <c r="A13" s="11" t="s">
        <v>30</v>
      </c>
      <c r="B13" s="12">
        <f>SUM(B7:B12)</f>
        <v>0</v>
      </c>
      <c r="C13" s="13"/>
      <c r="D13" s="12" t="s">
        <v>31</v>
      </c>
      <c r="E13" s="14"/>
    </row>
    <row r="14" spans="1:5" ht="15.75">
      <c r="A14" s="11"/>
      <c r="B14" s="14"/>
      <c r="C14" s="13"/>
      <c r="D14" s="15" t="s">
        <v>32</v>
      </c>
      <c r="E14" s="15"/>
    </row>
    <row r="15" spans="1:5" ht="15.75">
      <c r="A15" s="16" t="s">
        <v>33</v>
      </c>
      <c r="B15" s="14"/>
      <c r="C15" s="13"/>
      <c r="D15" s="15" t="s">
        <v>34</v>
      </c>
      <c r="E15" s="15"/>
    </row>
    <row r="16" spans="1:5" ht="15.75">
      <c r="A16" s="5"/>
      <c r="B16" s="15"/>
      <c r="C16" s="13"/>
      <c r="D16" s="12" t="s">
        <v>35</v>
      </c>
      <c r="E16" s="12">
        <f>SUM(E14:E15)</f>
        <v>0</v>
      </c>
    </row>
    <row r="17" spans="1:5" ht="15.75">
      <c r="A17" s="5" t="s">
        <v>36</v>
      </c>
      <c r="B17" s="15"/>
      <c r="C17" s="13"/>
      <c r="D17" s="14"/>
      <c r="E17" s="14"/>
    </row>
    <row r="18" spans="1:5" ht="15.75">
      <c r="A18" s="5" t="s">
        <v>37</v>
      </c>
      <c r="B18" s="15"/>
      <c r="C18" s="13"/>
      <c r="D18" s="14"/>
      <c r="E18" s="14"/>
    </row>
    <row r="19" spans="1:5" ht="15.75">
      <c r="A19" s="5"/>
      <c r="B19" s="15"/>
      <c r="C19" s="13"/>
      <c r="D19" s="12" t="s">
        <v>38</v>
      </c>
      <c r="E19" s="14"/>
    </row>
    <row r="20" spans="1:5" ht="15.75">
      <c r="A20" s="5" t="s">
        <v>39</v>
      </c>
      <c r="B20" s="15"/>
      <c r="C20" s="13"/>
      <c r="D20" s="14" t="s">
        <v>40</v>
      </c>
      <c r="E20" s="15"/>
    </row>
    <row r="21" spans="1:5" ht="15.75">
      <c r="A21" s="11" t="s">
        <v>41</v>
      </c>
      <c r="B21" s="12">
        <f>SUM(B16:B20)</f>
        <v>0</v>
      </c>
      <c r="C21" s="13"/>
      <c r="D21" s="14" t="s">
        <v>42</v>
      </c>
      <c r="E21" s="15"/>
    </row>
    <row r="22" spans="1:5" ht="15.75">
      <c r="A22" s="11"/>
      <c r="B22" s="14"/>
      <c r="C22" s="13"/>
      <c r="D22" s="14" t="s">
        <v>43</v>
      </c>
      <c r="E22" s="15"/>
    </row>
    <row r="23" spans="1:5" ht="15.75">
      <c r="A23" s="11" t="s">
        <v>44</v>
      </c>
      <c r="B23" s="14"/>
      <c r="C23" s="13"/>
      <c r="D23" s="14" t="s">
        <v>45</v>
      </c>
      <c r="E23" s="15"/>
    </row>
    <row r="24" spans="1:5" ht="24.75">
      <c r="A24" s="5" t="s">
        <v>46</v>
      </c>
      <c r="B24" s="15"/>
      <c r="C24" s="13"/>
      <c r="D24" s="15" t="s">
        <v>47</v>
      </c>
      <c r="E24" s="15"/>
    </row>
    <row r="25" spans="1:5" ht="24.75">
      <c r="A25" s="5" t="s">
        <v>48</v>
      </c>
      <c r="B25" s="15"/>
      <c r="C25" s="13"/>
      <c r="D25" s="12" t="s">
        <v>49</v>
      </c>
      <c r="E25" s="12">
        <f>SUM(E20:E24)</f>
        <v>0</v>
      </c>
    </row>
    <row r="26" spans="1:5" ht="15.75">
      <c r="A26" s="5" t="s">
        <v>50</v>
      </c>
      <c r="B26" s="15"/>
      <c r="C26" s="13"/>
      <c r="D26" s="14"/>
      <c r="E26" s="14"/>
    </row>
    <row r="27" spans="1:5" ht="15.75">
      <c r="A27" s="5" t="s">
        <v>51</v>
      </c>
      <c r="B27" s="15"/>
      <c r="C27" s="13"/>
      <c r="D27" s="14"/>
      <c r="E27" s="14"/>
    </row>
    <row r="28" spans="1:5" ht="15.75">
      <c r="A28" s="11" t="s">
        <v>52</v>
      </c>
      <c r="B28" s="12"/>
      <c r="C28" s="13"/>
      <c r="D28" s="14"/>
      <c r="E28" s="14"/>
    </row>
    <row r="29" spans="1:5" ht="15.75">
      <c r="A29" s="11"/>
      <c r="B29" s="14"/>
      <c r="C29" s="13"/>
      <c r="D29" s="12"/>
      <c r="E29" s="14"/>
    </row>
    <row r="30" spans="1:5" ht="15.75">
      <c r="A30" s="17" t="s">
        <v>53</v>
      </c>
      <c r="B30" s="18">
        <f>B28+B21+B13</f>
        <v>0</v>
      </c>
      <c r="C30" s="19"/>
      <c r="D30" s="18" t="s">
        <v>54</v>
      </c>
      <c r="E30" s="18">
        <f>E25+E16+E10</f>
        <v>0</v>
      </c>
    </row>
    <row r="31" spans="1:5" ht="15.75">
      <c r="A31" s="20" t="s">
        <v>55</v>
      </c>
      <c r="B31" s="20"/>
      <c r="C31" s="20"/>
      <c r="D31" s="20"/>
      <c r="E31" s="20"/>
    </row>
    <row r="32" spans="1:5" ht="15.75">
      <c r="A32" s="21"/>
      <c r="B32" s="22"/>
      <c r="C32" s="22"/>
      <c r="D32" s="23"/>
      <c r="E32" s="23"/>
    </row>
    <row r="33" spans="1:5" ht="15.75">
      <c r="A33" s="24"/>
      <c r="B33" s="25"/>
      <c r="C33" s="25"/>
      <c r="D33" s="26"/>
      <c r="E33" s="26"/>
    </row>
    <row r="34" spans="1:5" ht="15.75">
      <c r="A34" s="24"/>
      <c r="B34" s="25"/>
      <c r="C34" s="25"/>
      <c r="D34" s="26"/>
      <c r="E34" s="26"/>
    </row>
    <row r="35" spans="1:5" ht="15.75">
      <c r="A35" s="24"/>
      <c r="B35" s="25"/>
      <c r="C35" s="25"/>
      <c r="D35" s="26"/>
      <c r="E35" s="26"/>
    </row>
    <row r="36" spans="1:5" ht="15.75">
      <c r="A36" s="24"/>
      <c r="B36" s="25"/>
      <c r="C36" s="25"/>
      <c r="D36" s="26"/>
      <c r="E36" s="26"/>
    </row>
    <row r="37" spans="1:5" ht="15.75">
      <c r="A37" s="27"/>
      <c r="B37" s="25"/>
      <c r="C37" s="25"/>
      <c r="D37" s="26"/>
      <c r="E37" s="26"/>
    </row>
    <row r="38" spans="1:5" ht="15.75">
      <c r="A38" s="28"/>
      <c r="B38" s="29"/>
      <c r="C38" s="29"/>
      <c r="D38" s="30"/>
      <c r="E38" s="30"/>
    </row>
    <row r="39" spans="1:5" ht="15.75">
      <c r="A39" s="28"/>
      <c r="B39" s="29"/>
      <c r="C39" s="29"/>
      <c r="D39" s="30"/>
      <c r="E39" s="30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workbookViewId="0" topLeftCell="A1">
      <selection activeCell="A21" sqref="A21"/>
    </sheetView>
  </sheetViews>
  <sheetFormatPr defaultColWidth="10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  <col min="6" max="16384" width="11.28125" style="0" customWidth="1"/>
  </cols>
  <sheetData>
    <row r="1" ht="15">
      <c r="A1" s="7" t="s">
        <v>56</v>
      </c>
    </row>
    <row r="2" ht="15.75"/>
    <row r="3" spans="1:5" ht="36.75">
      <c r="A3" s="31" t="s">
        <v>57</v>
      </c>
      <c r="B3" s="32" t="s">
        <v>58</v>
      </c>
      <c r="C3" s="33" t="s">
        <v>59</v>
      </c>
      <c r="D3" s="33" t="s">
        <v>60</v>
      </c>
      <c r="E3" s="34" t="s">
        <v>61</v>
      </c>
    </row>
    <row r="4" spans="1:5" ht="15.75">
      <c r="A4" s="11" t="s">
        <v>17</v>
      </c>
      <c r="B4" s="35"/>
      <c r="C4" s="13"/>
      <c r="D4" s="36"/>
      <c r="E4" s="14"/>
    </row>
    <row r="5" spans="1:5" ht="15.75">
      <c r="A5" s="37"/>
      <c r="B5" s="38"/>
      <c r="C5" s="39"/>
      <c r="D5" s="40"/>
      <c r="E5" s="41">
        <f aca="true" t="shared" si="0" ref="E5:E12">_xlfn.IFERROR(B5/D5,"")</f>
        <v>0</v>
      </c>
    </row>
    <row r="6" spans="1:5" ht="15.75">
      <c r="A6" s="42" t="s">
        <v>62</v>
      </c>
      <c r="B6" s="38">
        <f>'Plan Financimi '!B8</f>
        <v>0</v>
      </c>
      <c r="C6" s="39" t="s">
        <v>63</v>
      </c>
      <c r="D6" s="40"/>
      <c r="E6" s="41">
        <f t="shared" si="0"/>
        <v>0</v>
      </c>
    </row>
    <row r="7" spans="1:5" ht="15.75">
      <c r="A7" s="42" t="s">
        <v>64</v>
      </c>
      <c r="B7" s="38">
        <f>'Plan Financimi '!B9</f>
        <v>0</v>
      </c>
      <c r="C7" s="39" t="s">
        <v>65</v>
      </c>
      <c r="D7" s="40"/>
      <c r="E7" s="41">
        <f t="shared" si="0"/>
        <v>0</v>
      </c>
    </row>
    <row r="8" spans="1:5" ht="15.75">
      <c r="A8" s="42" t="s">
        <v>66</v>
      </c>
      <c r="B8" s="38">
        <f>'Plan Financimi '!B10</f>
        <v>0</v>
      </c>
      <c r="C8" s="39" t="s">
        <v>67</v>
      </c>
      <c r="D8" s="40"/>
      <c r="E8" s="41">
        <f t="shared" si="0"/>
        <v>0</v>
      </c>
    </row>
    <row r="9" spans="1:5" ht="15.75">
      <c r="A9" s="42" t="s">
        <v>68</v>
      </c>
      <c r="B9" s="38">
        <f>'Plan Financimi '!B11</f>
        <v>0</v>
      </c>
      <c r="C9" s="39" t="s">
        <v>69</v>
      </c>
      <c r="D9" s="40"/>
      <c r="E9" s="41">
        <f t="shared" si="0"/>
        <v>0</v>
      </c>
    </row>
    <row r="10" spans="1:5" ht="15.75">
      <c r="A10" s="42" t="s">
        <v>70</v>
      </c>
      <c r="B10" s="38">
        <f>'Plan Financimi '!B12</f>
        <v>0</v>
      </c>
      <c r="C10" s="39"/>
      <c r="D10" s="40"/>
      <c r="E10" s="41">
        <f t="shared" si="0"/>
        <v>0</v>
      </c>
    </row>
    <row r="11" spans="1:5" ht="15.75">
      <c r="A11" s="11" t="s">
        <v>71</v>
      </c>
      <c r="B11" s="35">
        <f>'Plan Financimi '!B21</f>
        <v>0</v>
      </c>
      <c r="C11" s="43" t="s">
        <v>69</v>
      </c>
      <c r="D11" s="44"/>
      <c r="E11" s="41">
        <f t="shared" si="0"/>
        <v>0</v>
      </c>
    </row>
    <row r="12" spans="1:5" ht="15.75">
      <c r="A12" s="11" t="s">
        <v>44</v>
      </c>
      <c r="B12" s="38">
        <f>'Plan Financimi '!B28</f>
        <v>0</v>
      </c>
      <c r="C12" s="39" t="s">
        <v>69</v>
      </c>
      <c r="D12" s="40"/>
      <c r="E12" s="41">
        <f t="shared" si="0"/>
        <v>0</v>
      </c>
    </row>
    <row r="13" spans="1:5" ht="19.5" customHeight="1">
      <c r="A13" s="45"/>
      <c r="B13" s="46"/>
      <c r="C13" s="47"/>
      <c r="D13" s="11" t="s">
        <v>72</v>
      </c>
      <c r="E13" s="48">
        <f>SUM(E5:E12)</f>
        <v>0</v>
      </c>
    </row>
    <row r="15" spans="1:5" ht="15.75">
      <c r="A15" s="49" t="s">
        <v>73</v>
      </c>
      <c r="B15" s="49"/>
      <c r="C15" s="49"/>
      <c r="D15" s="49"/>
      <c r="E15" s="49"/>
    </row>
    <row r="16" spans="1:5" ht="15.75">
      <c r="A16" s="49" t="s">
        <v>74</v>
      </c>
      <c r="B16" s="49"/>
      <c r="C16" s="49"/>
      <c r="D16" s="49"/>
      <c r="E16" s="49"/>
    </row>
    <row r="17" spans="1:5" ht="36">
      <c r="A17" s="31" t="s">
        <v>75</v>
      </c>
      <c r="B17" s="50" t="s">
        <v>76</v>
      </c>
      <c r="C17" s="31" t="s">
        <v>77</v>
      </c>
      <c r="D17" s="31" t="s">
        <v>60</v>
      </c>
      <c r="E17" s="50" t="s">
        <v>78</v>
      </c>
    </row>
    <row r="18" spans="1:5" ht="15.75">
      <c r="A18" s="42" t="s">
        <v>79</v>
      </c>
      <c r="B18" s="51"/>
      <c r="C18" s="52"/>
      <c r="D18" s="52"/>
      <c r="E18" s="41">
        <f aca="true" t="shared" si="1" ref="E18:E22">_xlfn.IFERROR(B18/D18,"")</f>
        <v>0</v>
      </c>
    </row>
    <row r="19" spans="1:5" ht="15.75">
      <c r="A19" s="42" t="s">
        <v>80</v>
      </c>
      <c r="B19" s="51"/>
      <c r="C19" s="52"/>
      <c r="D19" s="52"/>
      <c r="E19" s="41">
        <f t="shared" si="1"/>
        <v>0</v>
      </c>
    </row>
    <row r="20" spans="1:5" ht="15.75">
      <c r="A20" s="42">
        <f>+A18</f>
        <v>0</v>
      </c>
      <c r="B20" s="51"/>
      <c r="C20" s="52"/>
      <c r="D20" s="52"/>
      <c r="E20" s="41">
        <f t="shared" si="1"/>
        <v>0</v>
      </c>
    </row>
    <row r="21" spans="1:5" ht="15.75">
      <c r="A21" s="42">
        <f>A19</f>
        <v>0</v>
      </c>
      <c r="B21" s="51"/>
      <c r="C21" s="52"/>
      <c r="D21" s="52"/>
      <c r="E21" s="41">
        <f t="shared" si="1"/>
        <v>0</v>
      </c>
    </row>
    <row r="22" spans="1:5" ht="15.75">
      <c r="A22" s="42" t="s">
        <v>81</v>
      </c>
      <c r="B22" s="53"/>
      <c r="C22" s="42"/>
      <c r="D22" s="42"/>
      <c r="E22" s="41">
        <f t="shared" si="1"/>
        <v>0</v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workbookViewId="0" topLeftCell="A1">
      <selection activeCell="F25" sqref="F25"/>
    </sheetView>
  </sheetViews>
  <sheetFormatPr defaultColWidth="10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  <col min="15" max="16384" width="11.28125" style="0" customWidth="1"/>
  </cols>
  <sheetData>
    <row r="1" ht="15">
      <c r="A1" s="7" t="s">
        <v>82</v>
      </c>
    </row>
    <row r="2" spans="1:8" ht="29.25" customHeight="1">
      <c r="A2" s="54" t="s">
        <v>83</v>
      </c>
      <c r="B2" s="55" t="s">
        <v>84</v>
      </c>
      <c r="C2" s="55"/>
      <c r="D2" s="55"/>
      <c r="E2" s="55"/>
      <c r="F2" s="55"/>
      <c r="G2" s="55"/>
      <c r="H2" s="55"/>
    </row>
    <row r="3" spans="1:8" ht="16.5" customHeight="1">
      <c r="A3" s="54" t="s">
        <v>85</v>
      </c>
      <c r="B3" s="54" t="s">
        <v>86</v>
      </c>
      <c r="C3" s="54"/>
      <c r="D3" s="54" t="s">
        <v>87</v>
      </c>
      <c r="E3" s="54" t="s">
        <v>88</v>
      </c>
      <c r="F3" s="54"/>
      <c r="G3" s="56" t="s">
        <v>89</v>
      </c>
      <c r="H3" s="56"/>
    </row>
    <row r="4" spans="1:8" ht="16.5">
      <c r="A4" s="57" t="s">
        <v>32</v>
      </c>
      <c r="B4" s="58"/>
      <c r="C4" s="58"/>
      <c r="D4" s="57"/>
      <c r="E4" s="59"/>
      <c r="F4" s="59"/>
      <c r="G4" s="60">
        <f aca="true" t="shared" si="0" ref="G4:G9">E4*D4</f>
        <v>0</v>
      </c>
      <c r="H4" s="60"/>
    </row>
    <row r="5" spans="1:8" ht="15.75">
      <c r="A5" s="57" t="s">
        <v>34</v>
      </c>
      <c r="B5" s="61"/>
      <c r="C5" s="61"/>
      <c r="D5" s="57"/>
      <c r="E5" s="59"/>
      <c r="F5" s="59"/>
      <c r="G5" s="60">
        <f t="shared" si="0"/>
        <v>0</v>
      </c>
      <c r="H5" s="60"/>
    </row>
    <row r="6" spans="1:8" ht="15.75">
      <c r="A6" s="57" t="s">
        <v>90</v>
      </c>
      <c r="B6" s="61"/>
      <c r="C6" s="61"/>
      <c r="D6" s="57"/>
      <c r="E6" s="59"/>
      <c r="F6" s="59"/>
      <c r="G6" s="60">
        <f t="shared" si="0"/>
        <v>0</v>
      </c>
      <c r="H6" s="60"/>
    </row>
    <row r="7" spans="1:8" ht="15.75">
      <c r="A7" s="57" t="s">
        <v>91</v>
      </c>
      <c r="B7" s="61"/>
      <c r="C7" s="61"/>
      <c r="D7" s="57"/>
      <c r="E7" s="59"/>
      <c r="F7" s="59"/>
      <c r="G7" s="60">
        <f t="shared" si="0"/>
        <v>0</v>
      </c>
      <c r="H7" s="60"/>
    </row>
    <row r="8" spans="1:8" ht="15.75">
      <c r="A8" s="57" t="s">
        <v>92</v>
      </c>
      <c r="B8" s="61"/>
      <c r="C8" s="61"/>
      <c r="D8" s="57"/>
      <c r="E8" s="59"/>
      <c r="F8" s="59"/>
      <c r="G8" s="60">
        <f t="shared" si="0"/>
        <v>0</v>
      </c>
      <c r="H8" s="60"/>
    </row>
    <row r="9" spans="1:8" ht="15.75">
      <c r="A9" s="62" t="s">
        <v>93</v>
      </c>
      <c r="B9" s="63"/>
      <c r="C9" s="63"/>
      <c r="D9" s="64"/>
      <c r="E9" s="65"/>
      <c r="F9" s="65"/>
      <c r="G9" s="60">
        <f t="shared" si="0"/>
        <v>0</v>
      </c>
      <c r="H9" s="60"/>
    </row>
    <row r="11" spans="1:8" ht="29.25" customHeight="1">
      <c r="A11" s="66" t="s">
        <v>94</v>
      </c>
      <c r="B11" s="55" t="s">
        <v>84</v>
      </c>
      <c r="C11" s="55"/>
      <c r="D11" s="55"/>
      <c r="E11" s="55"/>
      <c r="F11" s="55"/>
      <c r="G11" s="55"/>
      <c r="H11" s="55"/>
    </row>
    <row r="12" spans="1:14" ht="15.75" customHeight="1">
      <c r="A12" s="67" t="s">
        <v>95</v>
      </c>
      <c r="B12" s="68" t="s">
        <v>96</v>
      </c>
      <c r="C12" s="68" t="s">
        <v>97</v>
      </c>
      <c r="D12" s="68" t="s">
        <v>98</v>
      </c>
      <c r="E12" s="68" t="s">
        <v>99</v>
      </c>
      <c r="F12" s="68" t="s">
        <v>100</v>
      </c>
      <c r="G12" s="68" t="s">
        <v>101</v>
      </c>
      <c r="H12" s="68" t="s">
        <v>102</v>
      </c>
      <c r="I12" s="68" t="s">
        <v>103</v>
      </c>
      <c r="J12" s="68" t="s">
        <v>104</v>
      </c>
      <c r="K12" s="68" t="s">
        <v>105</v>
      </c>
      <c r="L12" s="68" t="s">
        <v>106</v>
      </c>
      <c r="M12" s="68" t="s">
        <v>107</v>
      </c>
      <c r="N12" s="68" t="s">
        <v>108</v>
      </c>
    </row>
    <row r="13" spans="1:14" ht="15.75">
      <c r="A13" s="66" t="s">
        <v>109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>
      <c r="A14" s="69">
        <f aca="true" t="shared" si="1" ref="A14:A18">A4</f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41">
        <f aca="true" t="shared" si="2" ref="N14:N19">SUM(B14:M14)*E4</f>
        <v>0</v>
      </c>
    </row>
    <row r="15" spans="1:14" ht="15.75">
      <c r="A15" s="69">
        <f t="shared" si="1"/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41">
        <f t="shared" si="2"/>
        <v>0</v>
      </c>
    </row>
    <row r="16" spans="1:14" ht="15.75">
      <c r="A16" s="69">
        <f t="shared" si="1"/>
        <v>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41">
        <f t="shared" si="2"/>
        <v>0</v>
      </c>
    </row>
    <row r="17" spans="1:14" ht="15.75">
      <c r="A17" s="69">
        <f t="shared" si="1"/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41">
        <f t="shared" si="2"/>
        <v>0</v>
      </c>
    </row>
    <row r="18" spans="1:14" ht="15.75">
      <c r="A18" s="69">
        <f t="shared" si="1"/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41">
        <f t="shared" si="2"/>
        <v>0</v>
      </c>
    </row>
    <row r="19" spans="1:14" ht="15.75">
      <c r="A19" s="62" t="s">
        <v>93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41">
        <f t="shared" si="2"/>
        <v>0</v>
      </c>
    </row>
    <row r="20" spans="1:14" ht="15.75">
      <c r="A20" s="71" t="s">
        <v>110</v>
      </c>
      <c r="B20" s="72">
        <f>B14*$E4+B15*$E5+B16*$E6+B17*$E7+B18*$E8+B19*$E9</f>
        <v>0</v>
      </c>
      <c r="C20" s="72">
        <f>C14*$E4+C15*$E5+C16*$E6+C17*$E7+C18*$E8+C19*$E9</f>
        <v>0</v>
      </c>
      <c r="D20" s="72">
        <f>D14*$E4+D15*$E5+D16*$E6+D17*$E7+D18*$E8+D19*$E9</f>
        <v>0</v>
      </c>
      <c r="E20" s="72">
        <f>E14*$E4+E15*$E5+E16*$E6+E17*$E7+E18*$E8+E19*$E9</f>
        <v>0</v>
      </c>
      <c r="F20" s="72">
        <f>F14*$E4+F15*$E5+F16*$E6+F17*$E7+F18*$E8+F19*$E9</f>
        <v>0</v>
      </c>
      <c r="G20" s="72">
        <f>G14*$E4+G15*$E5+G16*$E6+G17*$E7+G18*$E8+G19*$E9</f>
        <v>0</v>
      </c>
      <c r="H20" s="72">
        <f>H14*$E4+H15*$E5+H16*$E6+H17*$E7+H18*$E8+H19*$E9</f>
        <v>0</v>
      </c>
      <c r="I20" s="72">
        <f>I14*$E4+I15*$E5+I16*$E6+I17*$E7+I18*$E8+I19*$E9</f>
        <v>0</v>
      </c>
      <c r="J20" s="72">
        <f>J14*$E4+J15*$E5+J16*$E6+J17*$E7+J18*$E8+J19*$E9</f>
        <v>0</v>
      </c>
      <c r="K20" s="72">
        <f>K14*$E4+K15*$E5+K16*$E6+K17*$E7+K18*$E8+K19*$E9</f>
        <v>0</v>
      </c>
      <c r="L20" s="72">
        <f>L14*$E4+L15*$E5+L16*$E6+L17*$E7+L18*$E8+L19*$E9</f>
        <v>0</v>
      </c>
      <c r="M20" s="72">
        <f>M14*$E4+M15*$E5+M16*$E6+M17*$E7+M18*$E8+M19*$E9</f>
        <v>0</v>
      </c>
      <c r="N20" s="72">
        <f>SUM(N14:N19)</f>
        <v>0</v>
      </c>
    </row>
    <row r="21" ht="15.75">
      <c r="A21" t="s">
        <v>111</v>
      </c>
    </row>
    <row r="22" spans="1:6" ht="15" customHeight="1">
      <c r="A22" s="67" t="s">
        <v>112</v>
      </c>
      <c r="B22" s="68" t="s">
        <v>113</v>
      </c>
      <c r="C22" s="68" t="s">
        <v>114</v>
      </c>
      <c r="D22" s="68" t="s">
        <v>115</v>
      </c>
      <c r="E22" s="68" t="s">
        <v>116</v>
      </c>
      <c r="F22" s="68" t="s">
        <v>117</v>
      </c>
    </row>
    <row r="23" spans="1:6" ht="15.75">
      <c r="A23" s="66" t="s">
        <v>109</v>
      </c>
      <c r="B23" s="68"/>
      <c r="C23" s="68"/>
      <c r="D23" s="68"/>
      <c r="E23" s="68"/>
      <c r="F23" s="68"/>
    </row>
    <row r="24" spans="1:6" ht="16.5">
      <c r="A24" s="5">
        <f aca="true" t="shared" si="3" ref="A24:A28">A14</f>
        <v>0</v>
      </c>
      <c r="B24" s="41">
        <f aca="true" t="shared" si="4" ref="B24:B29">N14</f>
        <v>0</v>
      </c>
      <c r="C24" s="70"/>
      <c r="D24" s="70"/>
      <c r="E24" s="70"/>
      <c r="F24" s="70"/>
    </row>
    <row r="25" spans="1:6" ht="15.75">
      <c r="A25" s="5">
        <f t="shared" si="3"/>
        <v>0</v>
      </c>
      <c r="B25" s="41">
        <f t="shared" si="4"/>
        <v>0</v>
      </c>
      <c r="C25" s="70"/>
      <c r="D25" s="70"/>
      <c r="E25" s="70"/>
      <c r="F25" s="70"/>
    </row>
    <row r="26" spans="1:6" ht="15.75">
      <c r="A26" s="5">
        <f t="shared" si="3"/>
        <v>0</v>
      </c>
      <c r="B26" s="41">
        <f t="shared" si="4"/>
        <v>0</v>
      </c>
      <c r="C26" s="70"/>
      <c r="D26" s="70"/>
      <c r="E26" s="70"/>
      <c r="F26" s="70"/>
    </row>
    <row r="27" spans="1:6" ht="15.75">
      <c r="A27" s="5">
        <f t="shared" si="3"/>
        <v>0</v>
      </c>
      <c r="B27" s="41">
        <f t="shared" si="4"/>
        <v>0</v>
      </c>
      <c r="C27" s="70"/>
      <c r="D27" s="70"/>
      <c r="E27" s="70"/>
      <c r="F27" s="70"/>
    </row>
    <row r="28" spans="1:6" ht="15.75">
      <c r="A28" s="5">
        <f t="shared" si="3"/>
        <v>0</v>
      </c>
      <c r="B28" s="41">
        <f t="shared" si="4"/>
        <v>0</v>
      </c>
      <c r="C28" s="70"/>
      <c r="D28" s="70"/>
      <c r="E28" s="70"/>
      <c r="F28" s="70"/>
    </row>
    <row r="29" spans="1:6" ht="15.75">
      <c r="A29" s="62" t="s">
        <v>93</v>
      </c>
      <c r="B29" s="41">
        <f t="shared" si="4"/>
        <v>0</v>
      </c>
      <c r="C29" s="70"/>
      <c r="D29" s="70"/>
      <c r="E29" s="70"/>
      <c r="F29" s="70"/>
    </row>
    <row r="30" spans="1:6" ht="15.75">
      <c r="A30" s="71" t="s">
        <v>118</v>
      </c>
      <c r="B30" s="72">
        <f>SUM(B24:B29)</f>
        <v>0</v>
      </c>
      <c r="C30" s="72">
        <f>SUM(C24:C29)</f>
        <v>0</v>
      </c>
      <c r="D30" s="72">
        <f>SUM(D24:D29)</f>
        <v>0</v>
      </c>
      <c r="E30" s="72">
        <f>SUM(E24:E29)</f>
        <v>0</v>
      </c>
      <c r="F30" s="72">
        <f>SUM(F24:F29)</f>
        <v>0</v>
      </c>
    </row>
  </sheetData>
  <sheetProtection selectLockedCells="1" selectUnlockedCells="1"/>
  <mergeCells count="41">
    <mergeCell ref="B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B22:B23"/>
    <mergeCell ref="C22:C23"/>
    <mergeCell ref="D22:D23"/>
    <mergeCell ref="E22:E23"/>
    <mergeCell ref="F22:F23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40" zoomScaleNormal="140" workbookViewId="0" topLeftCell="A1">
      <selection activeCell="A24" sqref="A24"/>
    </sheetView>
  </sheetViews>
  <sheetFormatPr defaultColWidth="10.28125" defaultRowHeight="15"/>
  <cols>
    <col min="1" max="1" width="14.140625" style="73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  <col min="10" max="16384" width="11.28125" style="0" customWidth="1"/>
  </cols>
  <sheetData>
    <row r="1" spans="1:7" ht="15.75">
      <c r="A1" s="74" t="s">
        <v>119</v>
      </c>
      <c r="B1" s="74"/>
      <c r="C1" s="74"/>
      <c r="D1" s="74"/>
      <c r="E1" s="74"/>
      <c r="F1" s="74"/>
      <c r="G1" s="74"/>
    </row>
    <row r="2" spans="1:7" ht="15.75">
      <c r="A2" s="75" t="s">
        <v>120</v>
      </c>
      <c r="B2" s="75"/>
      <c r="C2" s="34" t="s">
        <v>121</v>
      </c>
      <c r="D2" s="34" t="s">
        <v>122</v>
      </c>
      <c r="E2" s="34" t="s">
        <v>123</v>
      </c>
      <c r="F2" s="34" t="s">
        <v>124</v>
      </c>
      <c r="G2" s="34" t="s">
        <v>125</v>
      </c>
    </row>
    <row r="3" spans="1:7" ht="15.75">
      <c r="A3" s="76" t="s">
        <v>126</v>
      </c>
      <c r="B3" s="76"/>
      <c r="C3" s="41">
        <f>'Plani i shitjeve 1&amp;5 vite'!B30</f>
        <v>0</v>
      </c>
      <c r="D3" s="41">
        <f>'Plani i shitjeve 1&amp;5 vite'!C30</f>
        <v>0</v>
      </c>
      <c r="E3" s="41">
        <f>'Plani i shitjeve 1&amp;5 vite'!D30</f>
        <v>0</v>
      </c>
      <c r="F3" s="41">
        <f>'Plani i shitjeve 1&amp;5 vite'!E30</f>
        <v>0</v>
      </c>
      <c r="G3" s="41">
        <f>'Plani i shitjeve 1&amp;5 vite'!F30</f>
        <v>0</v>
      </c>
    </row>
    <row r="4" spans="1:7" ht="15.75">
      <c r="A4" s="76" t="s">
        <v>127</v>
      </c>
      <c r="B4" s="76"/>
      <c r="C4" s="70"/>
      <c r="D4" s="70"/>
      <c r="E4" s="70"/>
      <c r="F4" s="70"/>
      <c r="G4" s="77"/>
    </row>
    <row r="5" spans="1:7" ht="15.75">
      <c r="A5" s="78" t="s">
        <v>128</v>
      </c>
      <c r="B5" s="78"/>
      <c r="C5" s="18">
        <f>SUM(C3:C4)</f>
        <v>0</v>
      </c>
      <c r="D5" s="18">
        <f>SUM(D3:D4)</f>
        <v>0</v>
      </c>
      <c r="E5" s="18">
        <f>SUM(E3:E4)</f>
        <v>0</v>
      </c>
      <c r="F5" s="18">
        <f>SUM(F3:F4)</f>
        <v>0</v>
      </c>
      <c r="G5" s="18">
        <f>SUM(G3:G4)</f>
        <v>0</v>
      </c>
    </row>
    <row r="6" spans="1:7" ht="15.75">
      <c r="A6" s="79" t="s">
        <v>18</v>
      </c>
      <c r="B6" s="19"/>
      <c r="C6" s="18"/>
      <c r="D6" s="18"/>
      <c r="E6" s="18"/>
      <c r="F6" s="18"/>
      <c r="G6" s="18"/>
    </row>
    <row r="7" spans="1:7" ht="15.75">
      <c r="A7" s="76" t="s">
        <v>129</v>
      </c>
      <c r="B7" s="76"/>
      <c r="C7" s="70"/>
      <c r="D7" s="70"/>
      <c r="E7" s="70"/>
      <c r="F7" s="70"/>
      <c r="G7" s="70"/>
    </row>
    <row r="8" spans="1:7" ht="15.75">
      <c r="A8" s="76" t="s">
        <v>130</v>
      </c>
      <c r="B8" s="76"/>
      <c r="C8" s="70"/>
      <c r="D8" s="70"/>
      <c r="E8" s="70"/>
      <c r="F8" s="70"/>
      <c r="G8" s="70"/>
    </row>
    <row r="9" spans="1:7" ht="15.75">
      <c r="A9" s="76" t="s">
        <v>131</v>
      </c>
      <c r="B9" s="76"/>
      <c r="C9" s="70"/>
      <c r="D9" s="70"/>
      <c r="E9" s="70"/>
      <c r="F9" s="70"/>
      <c r="G9" s="70"/>
    </row>
    <row r="10" spans="1:7" ht="15.75">
      <c r="A10" s="76" t="s">
        <v>132</v>
      </c>
      <c r="B10" s="76"/>
      <c r="C10" s="70"/>
      <c r="D10" s="70"/>
      <c r="E10" s="70"/>
      <c r="F10" s="70"/>
      <c r="G10" s="70"/>
    </row>
    <row r="11" spans="1:7" ht="15.75">
      <c r="A11" s="76" t="s">
        <v>133</v>
      </c>
      <c r="B11" s="76"/>
      <c r="C11" s="70"/>
      <c r="D11" s="70"/>
      <c r="E11" s="70"/>
      <c r="F11" s="70"/>
      <c r="G11" s="70"/>
    </row>
    <row r="12" spans="1:7" ht="15.75">
      <c r="A12" s="76" t="s">
        <v>134</v>
      </c>
      <c r="B12" s="76"/>
      <c r="C12" s="70"/>
      <c r="D12" s="70"/>
      <c r="E12" s="70"/>
      <c r="F12" s="70"/>
      <c r="G12" s="70"/>
    </row>
    <row r="13" spans="1:7" ht="15.75">
      <c r="A13" s="76" t="s">
        <v>135</v>
      </c>
      <c r="B13" s="76"/>
      <c r="C13" s="70"/>
      <c r="D13" s="70"/>
      <c r="E13" s="70"/>
      <c r="F13" s="70"/>
      <c r="G13" s="70"/>
    </row>
    <row r="14" spans="1:7" ht="15.75">
      <c r="A14" s="76" t="s">
        <v>136</v>
      </c>
      <c r="B14" s="76"/>
      <c r="C14" s="70"/>
      <c r="D14" s="70"/>
      <c r="E14" s="70"/>
      <c r="F14" s="70"/>
      <c r="G14" s="77"/>
    </row>
    <row r="15" spans="1:7" ht="15.75">
      <c r="A15" s="76" t="s">
        <v>137</v>
      </c>
      <c r="B15" s="76"/>
      <c r="C15" s="70"/>
      <c r="D15" s="70"/>
      <c r="E15" s="70"/>
      <c r="F15" s="70"/>
      <c r="G15" s="70"/>
    </row>
    <row r="16" spans="1:7" ht="15.75">
      <c r="A16" s="76" t="s">
        <v>138</v>
      </c>
      <c r="B16" s="76"/>
      <c r="C16" s="70"/>
      <c r="D16" s="70"/>
      <c r="E16" s="70"/>
      <c r="F16" s="70"/>
      <c r="G16" s="70"/>
    </row>
    <row r="17" spans="1:7" ht="15.75">
      <c r="A17" s="76" t="s">
        <v>139</v>
      </c>
      <c r="B17" s="76"/>
      <c r="C17" s="70"/>
      <c r="D17" s="70"/>
      <c r="E17" s="70"/>
      <c r="F17" s="70"/>
      <c r="G17" s="70"/>
    </row>
    <row r="18" spans="1:7" ht="15.75">
      <c r="A18" s="76" t="s">
        <v>140</v>
      </c>
      <c r="B18" s="76"/>
      <c r="C18" s="70"/>
      <c r="D18" s="70"/>
      <c r="E18" s="70"/>
      <c r="F18" s="70"/>
      <c r="G18" s="77"/>
    </row>
    <row r="19" spans="1:7" ht="15.75">
      <c r="A19" s="76" t="s">
        <v>141</v>
      </c>
      <c r="B19" s="76"/>
      <c r="C19" s="70"/>
      <c r="D19" s="70"/>
      <c r="E19" s="70"/>
      <c r="F19" s="70"/>
      <c r="G19" s="70"/>
    </row>
    <row r="20" spans="1:7" ht="15.75">
      <c r="A20" s="76" t="s">
        <v>142</v>
      </c>
      <c r="B20" s="76"/>
      <c r="C20" s="70"/>
      <c r="D20" s="70"/>
      <c r="E20" s="70"/>
      <c r="F20" s="70"/>
      <c r="G20" s="70"/>
    </row>
    <row r="21" spans="1:7" ht="15.75">
      <c r="A21" s="76" t="s">
        <v>143</v>
      </c>
      <c r="B21" s="76"/>
      <c r="C21" s="80">
        <f>'Plan Financimi '!$D38</f>
        <v>0</v>
      </c>
      <c r="D21" s="80">
        <f>'Plan Financimi '!$D38</f>
        <v>0</v>
      </c>
      <c r="E21" s="80">
        <f>'Plan Financimi '!$D38</f>
        <v>0</v>
      </c>
      <c r="F21" s="80"/>
      <c r="G21" s="80"/>
    </row>
    <row r="22" spans="1:7" ht="15.75">
      <c r="A22" s="76" t="s">
        <v>144</v>
      </c>
      <c r="B22" s="76"/>
      <c r="C22" s="80">
        <f>'Tabela Amortizimi'!E13</f>
        <v>0</v>
      </c>
      <c r="D22" s="70"/>
      <c r="E22" s="70"/>
      <c r="F22" s="70"/>
      <c r="G22" s="70"/>
    </row>
    <row r="23" spans="1:7" ht="15.75">
      <c r="A23" s="76" t="s">
        <v>145</v>
      </c>
      <c r="B23" s="76"/>
      <c r="C23" s="70"/>
      <c r="D23" s="70"/>
      <c r="E23" s="70"/>
      <c r="F23" s="70"/>
      <c r="G23" s="70"/>
    </row>
    <row r="24" spans="1:7" ht="33" customHeight="1">
      <c r="A24" s="81" t="s">
        <v>93</v>
      </c>
      <c r="B24" s="81"/>
      <c r="C24" s="70"/>
      <c r="D24" s="70"/>
      <c r="E24" s="70"/>
      <c r="F24" s="70"/>
      <c r="G24" s="77"/>
    </row>
    <row r="25" spans="1:7" ht="15.75">
      <c r="A25" s="78" t="s">
        <v>146</v>
      </c>
      <c r="B25" s="78"/>
      <c r="C25" s="18">
        <f>SUM(C7:C24)</f>
        <v>0</v>
      </c>
      <c r="D25" s="18">
        <f>SUM(D7:D24)</f>
        <v>0</v>
      </c>
      <c r="E25" s="18">
        <f>SUM(E7:E24)</f>
        <v>0</v>
      </c>
      <c r="F25" s="18">
        <f>SUM(F7:F24)</f>
        <v>0</v>
      </c>
      <c r="G25" s="18">
        <f>SUM(G7:G24)</f>
        <v>0</v>
      </c>
    </row>
    <row r="26" spans="1:7" ht="15.75">
      <c r="A26" s="82" t="s">
        <v>147</v>
      </c>
      <c r="B26" s="82"/>
      <c r="C26" s="18">
        <f>C5-C25</f>
        <v>0</v>
      </c>
      <c r="D26" s="18">
        <f>D5-D25</f>
        <v>0</v>
      </c>
      <c r="E26" s="18">
        <f>E5-E25</f>
        <v>0</v>
      </c>
      <c r="F26" s="18">
        <f>F5-F25</f>
        <v>0</v>
      </c>
      <c r="G26" s="18">
        <f>G5-G25</f>
        <v>0</v>
      </c>
    </row>
    <row r="27" spans="1:7" ht="15.75">
      <c r="A27" s="83" t="s">
        <v>148</v>
      </c>
      <c r="B27" s="84">
        <v>0.15</v>
      </c>
      <c r="C27" s="85">
        <f>IF(C26&gt;0,C26*$B27,0)</f>
        <v>0</v>
      </c>
      <c r="D27" s="85">
        <f>IF(D26&gt;0,D26*$B27,0)</f>
        <v>0</v>
      </c>
      <c r="E27" s="85">
        <f>IF(E26&gt;0,E26*$B27,0)</f>
        <v>0</v>
      </c>
      <c r="F27" s="85">
        <f>IF(F26&gt;0,F26*$B27,0)</f>
        <v>0</v>
      </c>
      <c r="G27" s="85">
        <f>IF(G26&gt;0,G26*$B27,0)</f>
        <v>0</v>
      </c>
    </row>
    <row r="28" spans="1:7" ht="15.75">
      <c r="A28" s="79" t="s">
        <v>149</v>
      </c>
      <c r="B28" s="86"/>
      <c r="C28" s="87">
        <f>C26-C27</f>
        <v>0</v>
      </c>
      <c r="D28" s="87">
        <f>D26-D27</f>
        <v>0</v>
      </c>
      <c r="E28" s="87">
        <f>E26-E27</f>
        <v>0</v>
      </c>
      <c r="F28" s="87">
        <f>F26-F27</f>
        <v>0</v>
      </c>
      <c r="G28" s="87">
        <f>G26-G27</f>
        <v>0</v>
      </c>
    </row>
    <row r="29" spans="1:7" ht="15.75">
      <c r="A29" s="83" t="s">
        <v>150</v>
      </c>
      <c r="B29" s="84"/>
      <c r="C29" s="85">
        <f>IF(C26&gt;0,C26/(C3-C21)%,"")</f>
        <v>0</v>
      </c>
      <c r="D29" s="85">
        <f>IF(D26&gt;0,D26/(D3-D21)%,"")</f>
        <v>0</v>
      </c>
      <c r="E29" s="85">
        <f>IF(E26&gt;0,E26/(E3-E21)%,"")</f>
        <v>0</v>
      </c>
      <c r="F29" s="85">
        <f>IF(F26&gt;0,F26/(F3-F21)%,"")</f>
        <v>0</v>
      </c>
      <c r="G29" s="85">
        <f>IF(G26&gt;0,G26/(G3-G21)%,"")</f>
        <v>0</v>
      </c>
    </row>
  </sheetData>
  <sheetProtection selectLockedCells="1" selectUnlockedCells="1"/>
  <mergeCells count="25"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workbookViewId="0" topLeftCell="A20">
      <selection activeCell="B33" sqref="B33"/>
    </sheetView>
  </sheetViews>
  <sheetFormatPr defaultColWidth="29.710937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  <col min="16" max="16384" width="31.00390625" style="0" customWidth="1"/>
  </cols>
  <sheetData>
    <row r="1" spans="1:19" ht="15.75">
      <c r="A1" s="7" t="s">
        <v>151</v>
      </c>
      <c r="P1" s="3"/>
      <c r="Q1" s="3"/>
      <c r="R1" s="3"/>
      <c r="S1" s="3"/>
    </row>
    <row r="2" spans="1:19" ht="15.75">
      <c r="A2" s="88" t="s">
        <v>152</v>
      </c>
      <c r="B2" s="34" t="s">
        <v>153</v>
      </c>
      <c r="C2" s="34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89">
        <v>12</v>
      </c>
      <c r="O2" s="90" t="s">
        <v>154</v>
      </c>
      <c r="P2" s="3"/>
      <c r="Q2" s="3"/>
      <c r="R2" s="3"/>
      <c r="S2" s="3"/>
    </row>
    <row r="3" spans="1:19" ht="25.5">
      <c r="A3" s="91" t="s">
        <v>155</v>
      </c>
      <c r="B3" s="85"/>
      <c r="C3" s="85">
        <f>B32</f>
        <v>0</v>
      </c>
      <c r="D3" s="85">
        <f>C32</f>
        <v>0</v>
      </c>
      <c r="E3" s="85">
        <f>D32</f>
        <v>0</v>
      </c>
      <c r="F3" s="85">
        <f>E32</f>
        <v>0</v>
      </c>
      <c r="G3" s="85">
        <f>F32</f>
        <v>0</v>
      </c>
      <c r="H3" s="85">
        <f>G32</f>
        <v>0</v>
      </c>
      <c r="I3" s="85">
        <f>H32</f>
        <v>0</v>
      </c>
      <c r="J3" s="85">
        <f>I32</f>
        <v>0</v>
      </c>
      <c r="K3" s="85">
        <f>J32</f>
        <v>0</v>
      </c>
      <c r="L3" s="85">
        <f>K32</f>
        <v>0</v>
      </c>
      <c r="M3" s="85">
        <f>L32</f>
        <v>0</v>
      </c>
      <c r="N3" s="92">
        <f>M32</f>
        <v>0</v>
      </c>
      <c r="O3" s="93">
        <f>C3</f>
        <v>0</v>
      </c>
      <c r="P3" s="3"/>
      <c r="Q3" s="3"/>
      <c r="R3" s="3"/>
      <c r="S3" s="3"/>
    </row>
    <row r="4" spans="1:19" ht="15.75">
      <c r="A4" s="11" t="s">
        <v>156</v>
      </c>
      <c r="B4" s="94"/>
      <c r="C4" s="95"/>
      <c r="D4" s="41"/>
      <c r="E4" s="41"/>
      <c r="F4" s="41"/>
      <c r="G4" s="41"/>
      <c r="H4" s="41"/>
      <c r="I4" s="41"/>
      <c r="J4" s="41"/>
      <c r="K4" s="41"/>
      <c r="L4" s="41"/>
      <c r="M4" s="41"/>
      <c r="N4" s="96"/>
      <c r="O4" s="97"/>
      <c r="P4" s="3"/>
      <c r="Q4" s="3"/>
      <c r="R4" s="3"/>
      <c r="S4" s="3"/>
    </row>
    <row r="5" spans="1:19" ht="21.75">
      <c r="A5" s="98" t="s">
        <v>157</v>
      </c>
      <c r="B5" s="94"/>
      <c r="C5" s="99">
        <v>0</v>
      </c>
      <c r="D5" s="70">
        <f>'Plani i shitjeve 1&amp;5 vite'!B20</f>
        <v>0</v>
      </c>
      <c r="E5" s="70">
        <f>'Plani i shitjeve 1&amp;5 vite'!C20</f>
        <v>0</v>
      </c>
      <c r="F5" s="70">
        <f>'Plani i shitjeve 1&amp;5 vite'!D20</f>
        <v>0</v>
      </c>
      <c r="G5" s="70">
        <f>'Plani i shitjeve 1&amp;5 vite'!E20</f>
        <v>0</v>
      </c>
      <c r="H5" s="70">
        <f>'Plani i shitjeve 1&amp;5 vite'!F20</f>
        <v>0</v>
      </c>
      <c r="I5" s="70">
        <f>'Plani i shitjeve 1&amp;5 vite'!G20</f>
        <v>0</v>
      </c>
      <c r="J5" s="70">
        <f>'Plani i shitjeve 1&amp;5 vite'!H20</f>
        <v>0</v>
      </c>
      <c r="K5" s="70">
        <f>'Plani i shitjeve 1&amp;5 vite'!I20</f>
        <v>0</v>
      </c>
      <c r="L5" s="70">
        <f>'Plani i shitjeve 1&amp;5 vite'!J20</f>
        <v>0</v>
      </c>
      <c r="M5" s="70">
        <f>'Plani i shitjeve 1&amp;5 vite'!K20</f>
        <v>0</v>
      </c>
      <c r="N5" s="70">
        <f>'Plani i shitjeve 1&amp;5 vite'!L20</f>
        <v>0</v>
      </c>
      <c r="O5" s="97">
        <f aca="true" t="shared" si="0" ref="O5:O7">SUM(C5:N5)</f>
        <v>0</v>
      </c>
      <c r="P5" s="3"/>
      <c r="Q5" s="3"/>
      <c r="R5" s="3"/>
      <c r="S5" s="3"/>
    </row>
    <row r="6" spans="1:19" ht="15.75">
      <c r="A6" s="98" t="s">
        <v>158</v>
      </c>
      <c r="B6" s="100">
        <f>'Plan Financimi '!E30</f>
        <v>0</v>
      </c>
      <c r="C6" s="99"/>
      <c r="D6" s="70"/>
      <c r="E6" s="70"/>
      <c r="F6" s="70"/>
      <c r="G6" s="70"/>
      <c r="H6" s="70"/>
      <c r="I6" s="70"/>
      <c r="J6" s="70"/>
      <c r="K6" s="70"/>
      <c r="L6" s="70"/>
      <c r="M6" s="70"/>
      <c r="N6" s="101"/>
      <c r="O6" s="97">
        <f t="shared" si="0"/>
        <v>0</v>
      </c>
      <c r="P6" s="3"/>
      <c r="Q6" s="3"/>
      <c r="R6" s="3"/>
      <c r="S6" s="3"/>
    </row>
    <row r="7" spans="1:19" ht="15.75">
      <c r="A7" s="98" t="s">
        <v>159</v>
      </c>
      <c r="B7" s="100"/>
      <c r="C7" s="99"/>
      <c r="D7" s="70"/>
      <c r="E7" s="70"/>
      <c r="F7" s="70"/>
      <c r="G7" s="70"/>
      <c r="H7" s="70"/>
      <c r="I7" s="70"/>
      <c r="J7" s="70"/>
      <c r="K7" s="70"/>
      <c r="L7" s="70"/>
      <c r="M7" s="70"/>
      <c r="N7" s="101"/>
      <c r="O7" s="97">
        <f t="shared" si="0"/>
        <v>0</v>
      </c>
      <c r="P7" s="3"/>
      <c r="Q7" s="3"/>
      <c r="R7" s="3"/>
      <c r="S7" s="3"/>
    </row>
    <row r="8" spans="1:19" ht="15.75">
      <c r="A8" s="91" t="s">
        <v>160</v>
      </c>
      <c r="B8" s="102">
        <f>SUM(B5:B7)</f>
        <v>0</v>
      </c>
      <c r="C8" s="103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  <c r="G8" s="72">
        <f>SUM(G5:G7)</f>
        <v>0</v>
      </c>
      <c r="H8" s="72">
        <f>SUM(H5:H7)</f>
        <v>0</v>
      </c>
      <c r="I8" s="72">
        <f>SUM(I5:I7)</f>
        <v>0</v>
      </c>
      <c r="J8" s="72">
        <f>SUM(J5:J7)</f>
        <v>0</v>
      </c>
      <c r="K8" s="72">
        <f>SUM(K5:K7)</f>
        <v>0</v>
      </c>
      <c r="L8" s="72">
        <f>SUM(L5:L7)</f>
        <v>0</v>
      </c>
      <c r="M8" s="72">
        <f>SUM(M5:M7)</f>
        <v>0</v>
      </c>
      <c r="N8" s="102">
        <f>SUM(N5:N7)</f>
        <v>0</v>
      </c>
      <c r="O8" s="103">
        <f>SUM(O5:O7)</f>
        <v>0</v>
      </c>
      <c r="P8" s="3"/>
      <c r="Q8" s="3"/>
      <c r="R8" s="3"/>
      <c r="S8" s="3"/>
    </row>
    <row r="9" spans="1:19" ht="15.75">
      <c r="A9" s="11" t="s">
        <v>161</v>
      </c>
      <c r="B9" s="94"/>
      <c r="C9" s="104"/>
      <c r="D9" s="41"/>
      <c r="E9" s="41"/>
      <c r="F9" s="41"/>
      <c r="G9" s="41"/>
      <c r="H9" s="41"/>
      <c r="I9" s="41"/>
      <c r="J9" s="41"/>
      <c r="K9" s="41"/>
      <c r="L9" s="41"/>
      <c r="M9" s="41"/>
      <c r="N9" s="94"/>
      <c r="O9" s="97">
        <f aca="true" t="shared" si="1" ref="O9:O29">SUM(C9:N9)</f>
        <v>0</v>
      </c>
      <c r="P9" s="3"/>
      <c r="Q9" s="3"/>
      <c r="R9" s="3"/>
      <c r="S9" s="3"/>
    </row>
    <row r="10" spans="1:19" ht="15.75">
      <c r="A10" s="98" t="s">
        <v>162</v>
      </c>
      <c r="B10" s="100">
        <f>'Plan Financimi '!B13+'Plan Financimi '!B21</f>
        <v>0</v>
      </c>
      <c r="C10" s="105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00"/>
      <c r="O10" s="97">
        <f t="shared" si="1"/>
        <v>0</v>
      </c>
      <c r="P10" s="3"/>
      <c r="Q10" s="3"/>
      <c r="R10" s="3"/>
      <c r="S10" s="3"/>
    </row>
    <row r="11" spans="1:19" ht="15.75">
      <c r="A11" s="98" t="s">
        <v>163</v>
      </c>
      <c r="B11" s="94"/>
      <c r="C11" s="9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06"/>
      <c r="O11" s="97">
        <f t="shared" si="1"/>
        <v>0</v>
      </c>
      <c r="P11" s="3"/>
      <c r="Q11" s="3"/>
      <c r="R11" s="3"/>
      <c r="S11" s="3"/>
    </row>
    <row r="12" spans="1:19" ht="15.75">
      <c r="A12" s="98" t="s">
        <v>164</v>
      </c>
      <c r="B12" s="94"/>
      <c r="C12" s="99">
        <f>C8*0.3</f>
        <v>0</v>
      </c>
      <c r="D12" s="99">
        <f>D8*0.3</f>
        <v>0</v>
      </c>
      <c r="E12" s="99">
        <f>E8*0.3</f>
        <v>0</v>
      </c>
      <c r="F12" s="99">
        <f>F8*0.3</f>
        <v>0</v>
      </c>
      <c r="G12" s="99">
        <f>G8*0.3</f>
        <v>0</v>
      </c>
      <c r="H12" s="99">
        <f>H8*0.3</f>
        <v>0</v>
      </c>
      <c r="I12" s="99">
        <f>I8*0.3</f>
        <v>0</v>
      </c>
      <c r="J12" s="99">
        <f>J8*0.3</f>
        <v>0</v>
      </c>
      <c r="K12" s="99">
        <f>K8*0.3</f>
        <v>0</v>
      </c>
      <c r="L12" s="99">
        <f>L8*0.3</f>
        <v>0</v>
      </c>
      <c r="M12" s="99">
        <f>M8*0.3</f>
        <v>0</v>
      </c>
      <c r="N12" s="99">
        <f>N8*0.3</f>
        <v>0</v>
      </c>
      <c r="O12" s="97">
        <f t="shared" si="1"/>
        <v>0</v>
      </c>
      <c r="P12" s="3"/>
      <c r="Q12" s="3"/>
      <c r="R12" s="3"/>
      <c r="S12" s="3"/>
    </row>
    <row r="13" spans="1:19" ht="15.75">
      <c r="A13" s="98" t="s">
        <v>165</v>
      </c>
      <c r="B13" s="94"/>
      <c r="C13" s="105">
        <f>('Te ardhura&amp;Shpenz'!$C8+'Te ardhura&amp;Shpenz'!$C10)/12</f>
        <v>0</v>
      </c>
      <c r="D13" s="105">
        <f>('Te ardhura&amp;Shpenz'!$C8+'Te ardhura&amp;Shpenz'!$C10)/12</f>
        <v>0</v>
      </c>
      <c r="E13" s="105">
        <f>('Te ardhura&amp;Shpenz'!$C8+'Te ardhura&amp;Shpenz'!$C10)/12</f>
        <v>0</v>
      </c>
      <c r="F13" s="105">
        <f>('Te ardhura&amp;Shpenz'!$C8+'Te ardhura&amp;Shpenz'!$C10)/12</f>
        <v>0</v>
      </c>
      <c r="G13" s="105">
        <f>('Te ardhura&amp;Shpenz'!$C8+'Te ardhura&amp;Shpenz'!$C10)/12</f>
        <v>0</v>
      </c>
      <c r="H13" s="105">
        <f>('Te ardhura&amp;Shpenz'!$C8+'Te ardhura&amp;Shpenz'!$C10)/12</f>
        <v>0</v>
      </c>
      <c r="I13" s="105">
        <f>('Te ardhura&amp;Shpenz'!$C8+'Te ardhura&amp;Shpenz'!$C10)/12</f>
        <v>0</v>
      </c>
      <c r="J13" s="105">
        <f>('Te ardhura&amp;Shpenz'!$C8+'Te ardhura&amp;Shpenz'!$C10)/12</f>
        <v>0</v>
      </c>
      <c r="K13" s="105">
        <f>('Te ardhura&amp;Shpenz'!$C8+'Te ardhura&amp;Shpenz'!$C10)/12</f>
        <v>0</v>
      </c>
      <c r="L13" s="105">
        <f>('Te ardhura&amp;Shpenz'!$C8+'Te ardhura&amp;Shpenz'!$C10)/12</f>
        <v>0</v>
      </c>
      <c r="M13" s="105">
        <f>('Te ardhura&amp;Shpenz'!$C8+'Te ardhura&amp;Shpenz'!$C10)/12</f>
        <v>0</v>
      </c>
      <c r="N13" s="105">
        <f>('Te ardhura&amp;Shpenz'!$C8+'Te ardhura&amp;Shpenz'!$C10)/12</f>
        <v>0</v>
      </c>
      <c r="O13" s="97">
        <f t="shared" si="1"/>
        <v>0</v>
      </c>
      <c r="P13" s="3"/>
      <c r="Q13" s="3"/>
      <c r="R13" s="3"/>
      <c r="S13" s="3"/>
    </row>
    <row r="14" spans="1:19" ht="15.75">
      <c r="A14" s="98" t="s">
        <v>166</v>
      </c>
      <c r="B14" s="100"/>
      <c r="C14" s="9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06"/>
      <c r="O14" s="97">
        <f t="shared" si="1"/>
        <v>0</v>
      </c>
      <c r="P14" s="3"/>
      <c r="Q14" s="3"/>
      <c r="R14" s="3"/>
      <c r="S14" s="3"/>
    </row>
    <row r="15" spans="1:19" ht="15.75">
      <c r="A15" s="98" t="s">
        <v>167</v>
      </c>
      <c r="B15" s="100"/>
      <c r="C15" s="105">
        <f>'Te ardhura&amp;Shpenz'!$C11/12</f>
        <v>0</v>
      </c>
      <c r="D15" s="105">
        <f>'Te ardhura&amp;Shpenz'!$C11/12</f>
        <v>0</v>
      </c>
      <c r="E15" s="105">
        <f>'Te ardhura&amp;Shpenz'!$C11/12</f>
        <v>0</v>
      </c>
      <c r="F15" s="105">
        <f>'Te ardhura&amp;Shpenz'!$C11/12</f>
        <v>0</v>
      </c>
      <c r="G15" s="105">
        <f>'Te ardhura&amp;Shpenz'!$C11/12</f>
        <v>0</v>
      </c>
      <c r="H15" s="105">
        <f>'Te ardhura&amp;Shpenz'!$C11/12</f>
        <v>0</v>
      </c>
      <c r="I15" s="105">
        <f>'Te ardhura&amp;Shpenz'!$C11/12</f>
        <v>0</v>
      </c>
      <c r="J15" s="105">
        <f>'Te ardhura&amp;Shpenz'!$C11/12</f>
        <v>0</v>
      </c>
      <c r="K15" s="105">
        <f>'Te ardhura&amp;Shpenz'!$C11/12</f>
        <v>0</v>
      </c>
      <c r="L15" s="105">
        <f>'Te ardhura&amp;Shpenz'!$C11/12</f>
        <v>0</v>
      </c>
      <c r="M15" s="105">
        <f>'Te ardhura&amp;Shpenz'!$C11/12</f>
        <v>0</v>
      </c>
      <c r="N15" s="105">
        <f>'Te ardhura&amp;Shpenz'!$C11/12</f>
        <v>0</v>
      </c>
      <c r="O15" s="97">
        <f t="shared" si="1"/>
        <v>0</v>
      </c>
      <c r="P15" s="3"/>
      <c r="Q15" s="3"/>
      <c r="R15" s="3"/>
      <c r="S15" s="3"/>
    </row>
    <row r="16" spans="1:19" ht="15.75">
      <c r="A16" s="98" t="s">
        <v>168</v>
      </c>
      <c r="B16" s="100"/>
      <c r="C16" s="105">
        <f>'Te ardhura&amp;Shpenz'!$C12/12</f>
        <v>0</v>
      </c>
      <c r="D16" s="105">
        <f>'Te ardhura&amp;Shpenz'!$C12/12</f>
        <v>0</v>
      </c>
      <c r="E16" s="105">
        <f>'Te ardhura&amp;Shpenz'!$C12/12</f>
        <v>0</v>
      </c>
      <c r="F16" s="105">
        <f>'Te ardhura&amp;Shpenz'!$C12/12</f>
        <v>0</v>
      </c>
      <c r="G16" s="105">
        <f>'Te ardhura&amp;Shpenz'!$C12/12</f>
        <v>0</v>
      </c>
      <c r="H16" s="105">
        <f>'Te ardhura&amp;Shpenz'!$C12/12</f>
        <v>0</v>
      </c>
      <c r="I16" s="105">
        <f>'Te ardhura&amp;Shpenz'!$C12/12</f>
        <v>0</v>
      </c>
      <c r="J16" s="105">
        <f>'Te ardhura&amp;Shpenz'!$C12/12</f>
        <v>0</v>
      </c>
      <c r="K16" s="105">
        <f>'Te ardhura&amp;Shpenz'!$C12/12</f>
        <v>0</v>
      </c>
      <c r="L16" s="105">
        <f>'Te ardhura&amp;Shpenz'!$C12/12</f>
        <v>0</v>
      </c>
      <c r="M16" s="105">
        <f>'Te ardhura&amp;Shpenz'!$C12/12</f>
        <v>0</v>
      </c>
      <c r="N16" s="105">
        <f>'Te ardhura&amp;Shpenz'!$C12/12</f>
        <v>0</v>
      </c>
      <c r="O16" s="97">
        <f t="shared" si="1"/>
        <v>0</v>
      </c>
      <c r="P16" s="3"/>
      <c r="Q16" s="3"/>
      <c r="R16" s="3"/>
      <c r="S16" s="3"/>
    </row>
    <row r="17" spans="1:19" ht="15.75">
      <c r="A17" s="98" t="s">
        <v>169</v>
      </c>
      <c r="B17" s="100"/>
      <c r="C17" s="105">
        <f>'Te ardhura&amp;Shpenz'!$C13/12</f>
        <v>0</v>
      </c>
      <c r="D17" s="105">
        <f>'Te ardhura&amp;Shpenz'!$C13/12</f>
        <v>0</v>
      </c>
      <c r="E17" s="105">
        <f>'Te ardhura&amp;Shpenz'!$C13/12</f>
        <v>0</v>
      </c>
      <c r="F17" s="105">
        <f>'Te ardhura&amp;Shpenz'!$C13/12</f>
        <v>0</v>
      </c>
      <c r="G17" s="105">
        <f>'Te ardhura&amp;Shpenz'!$C13/12</f>
        <v>0</v>
      </c>
      <c r="H17" s="105">
        <f>'Te ardhura&amp;Shpenz'!$C13/12</f>
        <v>0</v>
      </c>
      <c r="I17" s="105">
        <f>'Te ardhura&amp;Shpenz'!$C13/12</f>
        <v>0</v>
      </c>
      <c r="J17" s="105">
        <f>'Te ardhura&amp;Shpenz'!$C13/12</f>
        <v>0</v>
      </c>
      <c r="K17" s="105">
        <f>'Te ardhura&amp;Shpenz'!$C13/12</f>
        <v>0</v>
      </c>
      <c r="L17" s="105">
        <f>'Te ardhura&amp;Shpenz'!$C13/12</f>
        <v>0</v>
      </c>
      <c r="M17" s="105">
        <f>'Te ardhura&amp;Shpenz'!$C13/12</f>
        <v>0</v>
      </c>
      <c r="N17" s="105">
        <f>'Te ardhura&amp;Shpenz'!$C13/12</f>
        <v>0</v>
      </c>
      <c r="O17" s="97">
        <f t="shared" si="1"/>
        <v>0</v>
      </c>
      <c r="P17" s="3"/>
      <c r="Q17" s="3"/>
      <c r="R17" s="3"/>
      <c r="S17" s="3"/>
    </row>
    <row r="18" spans="1:19" ht="15.75">
      <c r="A18" s="98" t="s">
        <v>170</v>
      </c>
      <c r="B18" s="100"/>
      <c r="C18" s="105">
        <f>'Te ardhura&amp;Shpenz'!$C14/12</f>
        <v>0</v>
      </c>
      <c r="D18" s="105">
        <f>'Te ardhura&amp;Shpenz'!$C14/12</f>
        <v>0</v>
      </c>
      <c r="E18" s="105">
        <f>'Te ardhura&amp;Shpenz'!$C14/12</f>
        <v>0</v>
      </c>
      <c r="F18" s="105">
        <f>'Te ardhura&amp;Shpenz'!$C14/12</f>
        <v>0</v>
      </c>
      <c r="G18" s="105">
        <f>'Te ardhura&amp;Shpenz'!$C14/12</f>
        <v>0</v>
      </c>
      <c r="H18" s="105">
        <f>'Te ardhura&amp;Shpenz'!$C14/12</f>
        <v>0</v>
      </c>
      <c r="I18" s="105">
        <f>'Te ardhura&amp;Shpenz'!$C14/12</f>
        <v>0</v>
      </c>
      <c r="J18" s="105">
        <f>'Te ardhura&amp;Shpenz'!$C14/12</f>
        <v>0</v>
      </c>
      <c r="K18" s="105">
        <f>'Te ardhura&amp;Shpenz'!$C14/12</f>
        <v>0</v>
      </c>
      <c r="L18" s="105">
        <f>'Te ardhura&amp;Shpenz'!$C14/12</f>
        <v>0</v>
      </c>
      <c r="M18" s="105">
        <f>'Te ardhura&amp;Shpenz'!$C14/12</f>
        <v>0</v>
      </c>
      <c r="N18" s="105">
        <f>'Te ardhura&amp;Shpenz'!$C14/12</f>
        <v>0</v>
      </c>
      <c r="O18" s="97">
        <f t="shared" si="1"/>
        <v>0</v>
      </c>
      <c r="P18" s="3"/>
      <c r="Q18" s="3"/>
      <c r="R18" s="3"/>
      <c r="S18" s="3"/>
    </row>
    <row r="19" spans="1:19" ht="15.75">
      <c r="A19" s="98" t="s">
        <v>137</v>
      </c>
      <c r="B19" s="100"/>
      <c r="C19" s="105">
        <f>'Te ardhura&amp;Shpenz'!$C15/12</f>
        <v>0</v>
      </c>
      <c r="D19" s="105">
        <f>'Te ardhura&amp;Shpenz'!$C15/12</f>
        <v>0</v>
      </c>
      <c r="E19" s="105">
        <f>'Te ardhura&amp;Shpenz'!$C15/12</f>
        <v>0</v>
      </c>
      <c r="F19" s="105">
        <f>'Te ardhura&amp;Shpenz'!$C15/12</f>
        <v>0</v>
      </c>
      <c r="G19" s="105">
        <f>'Te ardhura&amp;Shpenz'!$C15/12</f>
        <v>0</v>
      </c>
      <c r="H19" s="105">
        <f>'Te ardhura&amp;Shpenz'!$C15/12</f>
        <v>0</v>
      </c>
      <c r="I19" s="105">
        <f>'Te ardhura&amp;Shpenz'!$C15/12</f>
        <v>0</v>
      </c>
      <c r="J19" s="105">
        <f>'Te ardhura&amp;Shpenz'!$C15/12</f>
        <v>0</v>
      </c>
      <c r="K19" s="105">
        <f>'Te ardhura&amp;Shpenz'!$C15/12</f>
        <v>0</v>
      </c>
      <c r="L19" s="105">
        <f>'Te ardhura&amp;Shpenz'!$C15/12</f>
        <v>0</v>
      </c>
      <c r="M19" s="105">
        <f>'Te ardhura&amp;Shpenz'!$C15/12</f>
        <v>0</v>
      </c>
      <c r="N19" s="105">
        <f>'Te ardhura&amp;Shpenz'!$C15/12</f>
        <v>0</v>
      </c>
      <c r="O19" s="97">
        <f t="shared" si="1"/>
        <v>0</v>
      </c>
      <c r="P19" s="3"/>
      <c r="Q19" s="3"/>
      <c r="R19" s="3"/>
      <c r="S19" s="3"/>
    </row>
    <row r="20" spans="1:19" ht="15.75">
      <c r="A20" s="98" t="s">
        <v>138</v>
      </c>
      <c r="B20" s="100"/>
      <c r="C20" s="105">
        <f>'Te ardhura&amp;Shpenz'!$C16/12</f>
        <v>0</v>
      </c>
      <c r="D20" s="105">
        <f>'Te ardhura&amp;Shpenz'!$C16/12</f>
        <v>0</v>
      </c>
      <c r="E20" s="105">
        <f>'Te ardhura&amp;Shpenz'!$C16/12</f>
        <v>0</v>
      </c>
      <c r="F20" s="105">
        <f>'Te ardhura&amp;Shpenz'!$C16/12</f>
        <v>0</v>
      </c>
      <c r="G20" s="105">
        <f>'Te ardhura&amp;Shpenz'!$C16/12</f>
        <v>0</v>
      </c>
      <c r="H20" s="105">
        <f>'Te ardhura&amp;Shpenz'!$C16/12</f>
        <v>0</v>
      </c>
      <c r="I20" s="105">
        <f>'Te ardhura&amp;Shpenz'!$C16/12</f>
        <v>0</v>
      </c>
      <c r="J20" s="105">
        <f>'Te ardhura&amp;Shpenz'!$C16/12</f>
        <v>0</v>
      </c>
      <c r="K20" s="105">
        <f>'Te ardhura&amp;Shpenz'!$C16/12</f>
        <v>0</v>
      </c>
      <c r="L20" s="105">
        <f>'Te ardhura&amp;Shpenz'!$C16/12</f>
        <v>0</v>
      </c>
      <c r="M20" s="105">
        <f>'Te ardhura&amp;Shpenz'!$C16/12</f>
        <v>0</v>
      </c>
      <c r="N20" s="105">
        <f>'Te ardhura&amp;Shpenz'!$C16/12</f>
        <v>0</v>
      </c>
      <c r="O20" s="97">
        <f t="shared" si="1"/>
        <v>0</v>
      </c>
      <c r="P20" s="3"/>
      <c r="Q20" s="3"/>
      <c r="R20" s="3"/>
      <c r="S20" s="3"/>
    </row>
    <row r="21" spans="1:19" ht="15.75">
      <c r="A21" s="98" t="s">
        <v>171</v>
      </c>
      <c r="B21" s="100"/>
      <c r="C21" s="105">
        <f>'Te ardhura&amp;Shpenz'!$C17/12</f>
        <v>0</v>
      </c>
      <c r="D21" s="105">
        <f>'Te ardhura&amp;Shpenz'!$C17/12</f>
        <v>0</v>
      </c>
      <c r="E21" s="105">
        <f>'Te ardhura&amp;Shpenz'!$C17/12</f>
        <v>0</v>
      </c>
      <c r="F21" s="105">
        <f>'Te ardhura&amp;Shpenz'!$C17/12</f>
        <v>0</v>
      </c>
      <c r="G21" s="105">
        <f>'Te ardhura&amp;Shpenz'!$C17/12</f>
        <v>0</v>
      </c>
      <c r="H21" s="105">
        <f>'Te ardhura&amp;Shpenz'!$C17/12</f>
        <v>0</v>
      </c>
      <c r="I21" s="105">
        <f>'Te ardhura&amp;Shpenz'!$C17/12</f>
        <v>0</v>
      </c>
      <c r="J21" s="105">
        <f>'Te ardhura&amp;Shpenz'!$C17/12</f>
        <v>0</v>
      </c>
      <c r="K21" s="105">
        <f>'Te ardhura&amp;Shpenz'!$C17/12</f>
        <v>0</v>
      </c>
      <c r="L21" s="105">
        <f>'Te ardhura&amp;Shpenz'!$C17/12</f>
        <v>0</v>
      </c>
      <c r="M21" s="105">
        <f>'Te ardhura&amp;Shpenz'!$C17/12</f>
        <v>0</v>
      </c>
      <c r="N21" s="105">
        <f>'Te ardhura&amp;Shpenz'!$C17/12</f>
        <v>0</v>
      </c>
      <c r="O21" s="97">
        <f t="shared" si="1"/>
        <v>0</v>
      </c>
      <c r="P21" s="3"/>
      <c r="Q21" s="3"/>
      <c r="R21" s="3"/>
      <c r="S21" s="3"/>
    </row>
    <row r="22" spans="1:19" ht="15.75">
      <c r="A22" s="98" t="s">
        <v>172</v>
      </c>
      <c r="B22" s="100"/>
      <c r="C22" s="105">
        <f>'Te ardhura&amp;Shpenz'!$C18/12</f>
        <v>0</v>
      </c>
      <c r="D22" s="105">
        <f>'Te ardhura&amp;Shpenz'!$C18/12</f>
        <v>0</v>
      </c>
      <c r="E22" s="105">
        <f>'Te ardhura&amp;Shpenz'!$C18/12</f>
        <v>0</v>
      </c>
      <c r="F22" s="105">
        <f>'Te ardhura&amp;Shpenz'!$C18/12</f>
        <v>0</v>
      </c>
      <c r="G22" s="105">
        <f>'Te ardhura&amp;Shpenz'!$C18/12</f>
        <v>0</v>
      </c>
      <c r="H22" s="105">
        <f>'Te ardhura&amp;Shpenz'!$C18/12</f>
        <v>0</v>
      </c>
      <c r="I22" s="105">
        <f>'Te ardhura&amp;Shpenz'!$C18/12</f>
        <v>0</v>
      </c>
      <c r="J22" s="105">
        <f>'Te ardhura&amp;Shpenz'!$C18/12</f>
        <v>0</v>
      </c>
      <c r="K22" s="105">
        <f>'Te ardhura&amp;Shpenz'!$C18/12</f>
        <v>0</v>
      </c>
      <c r="L22" s="105">
        <f>'Te ardhura&amp;Shpenz'!$C18/12</f>
        <v>0</v>
      </c>
      <c r="M22" s="105">
        <f>'Te ardhura&amp;Shpenz'!$C18/12</f>
        <v>0</v>
      </c>
      <c r="N22" s="105">
        <f>'Te ardhura&amp;Shpenz'!$C18/12</f>
        <v>0</v>
      </c>
      <c r="O22" s="97">
        <f t="shared" si="1"/>
        <v>0</v>
      </c>
      <c r="P22" s="3"/>
      <c r="Q22" s="3"/>
      <c r="R22" s="3"/>
      <c r="S22" s="3"/>
    </row>
    <row r="23" spans="1:19" ht="15.75">
      <c r="A23" s="98" t="s">
        <v>173</v>
      </c>
      <c r="B23" s="100"/>
      <c r="C23" s="105">
        <f>'Te ardhura&amp;Shpenz'!$C19/12</f>
        <v>0</v>
      </c>
      <c r="D23" s="105">
        <f>'Te ardhura&amp;Shpenz'!$C19/12</f>
        <v>0</v>
      </c>
      <c r="E23" s="105">
        <f>'Te ardhura&amp;Shpenz'!$C19/12</f>
        <v>0</v>
      </c>
      <c r="F23" s="105">
        <f>'Te ardhura&amp;Shpenz'!$C19/12</f>
        <v>0</v>
      </c>
      <c r="G23" s="105">
        <f>'Te ardhura&amp;Shpenz'!$C19/12</f>
        <v>0</v>
      </c>
      <c r="H23" s="105">
        <f>'Te ardhura&amp;Shpenz'!$C19/12</f>
        <v>0</v>
      </c>
      <c r="I23" s="105">
        <f>'Te ardhura&amp;Shpenz'!$C19/12</f>
        <v>0</v>
      </c>
      <c r="J23" s="105">
        <f>'Te ardhura&amp;Shpenz'!$C19/12</f>
        <v>0</v>
      </c>
      <c r="K23" s="105">
        <f>'Te ardhura&amp;Shpenz'!$C19/12</f>
        <v>0</v>
      </c>
      <c r="L23" s="105">
        <f>'Te ardhura&amp;Shpenz'!$C19/12</f>
        <v>0</v>
      </c>
      <c r="M23" s="105">
        <f>'Te ardhura&amp;Shpenz'!$C19/12</f>
        <v>0</v>
      </c>
      <c r="N23" s="105">
        <f>'Te ardhura&amp;Shpenz'!$C19/12</f>
        <v>0</v>
      </c>
      <c r="O23" s="97">
        <f t="shared" si="1"/>
        <v>0</v>
      </c>
      <c r="P23" s="3"/>
      <c r="Q23" s="3"/>
      <c r="R23" s="3"/>
      <c r="S23" s="3"/>
    </row>
    <row r="24" spans="1:19" ht="15.75">
      <c r="A24" s="98" t="s">
        <v>142</v>
      </c>
      <c r="B24" s="100"/>
      <c r="C24" s="105">
        <f>'Te ardhura&amp;Shpenz'!$C20/12</f>
        <v>0</v>
      </c>
      <c r="D24" s="105">
        <f>'Te ardhura&amp;Shpenz'!$C20/12</f>
        <v>0</v>
      </c>
      <c r="E24" s="105">
        <f>'Te ardhura&amp;Shpenz'!$C20/12</f>
        <v>0</v>
      </c>
      <c r="F24" s="105">
        <f>'Te ardhura&amp;Shpenz'!$C20/12</f>
        <v>0</v>
      </c>
      <c r="G24" s="105">
        <f>'Te ardhura&amp;Shpenz'!$C20/12</f>
        <v>0</v>
      </c>
      <c r="H24" s="105">
        <f>'Te ardhura&amp;Shpenz'!$C20/12</f>
        <v>0</v>
      </c>
      <c r="I24" s="105">
        <f>'Te ardhura&amp;Shpenz'!$C20/12</f>
        <v>0</v>
      </c>
      <c r="J24" s="105">
        <f>'Te ardhura&amp;Shpenz'!$C20/12</f>
        <v>0</v>
      </c>
      <c r="K24" s="105">
        <f>'Te ardhura&amp;Shpenz'!$C20/12</f>
        <v>0</v>
      </c>
      <c r="L24" s="105">
        <f>'Te ardhura&amp;Shpenz'!$C20/12</f>
        <v>0</v>
      </c>
      <c r="M24" s="105">
        <f>'Te ardhura&amp;Shpenz'!$C20/12</f>
        <v>0</v>
      </c>
      <c r="N24" s="105">
        <f>'Te ardhura&amp;Shpenz'!$C20/12</f>
        <v>0</v>
      </c>
      <c r="O24" s="97">
        <f t="shared" si="1"/>
        <v>0</v>
      </c>
      <c r="P24" s="3"/>
      <c r="Q24" s="3"/>
      <c r="R24" s="3"/>
      <c r="S24" s="3"/>
    </row>
    <row r="25" spans="1:19" ht="15.75">
      <c r="A25" s="98" t="s">
        <v>174</v>
      </c>
      <c r="B25" s="94"/>
      <c r="C25" s="105">
        <f>'Plan Financimi '!$D39</f>
        <v>0</v>
      </c>
      <c r="D25" s="105">
        <f>'Plan Financimi '!$D39</f>
        <v>0</v>
      </c>
      <c r="E25" s="105">
        <f>'Plan Financimi '!$D39</f>
        <v>0</v>
      </c>
      <c r="F25" s="105">
        <f>'Plan Financimi '!$D39</f>
        <v>0</v>
      </c>
      <c r="G25" s="105">
        <f>'Plan Financimi '!$D39</f>
        <v>0</v>
      </c>
      <c r="H25" s="105">
        <f>'Plan Financimi '!$D39</f>
        <v>0</v>
      </c>
      <c r="I25" s="105">
        <f>'Plan Financimi '!$D39</f>
        <v>0</v>
      </c>
      <c r="J25" s="105">
        <f>'Plan Financimi '!$D39</f>
        <v>0</v>
      </c>
      <c r="K25" s="105">
        <f>'Plan Financimi '!$D39</f>
        <v>0</v>
      </c>
      <c r="L25" s="105">
        <f>'Plan Financimi '!$D39</f>
        <v>0</v>
      </c>
      <c r="M25" s="105">
        <f>'Plan Financimi '!$D39</f>
        <v>0</v>
      </c>
      <c r="N25" s="105">
        <f>'Plan Financimi '!$D39</f>
        <v>0</v>
      </c>
      <c r="O25" s="97">
        <f t="shared" si="1"/>
        <v>0</v>
      </c>
      <c r="P25" s="3"/>
      <c r="Q25" s="3"/>
      <c r="R25" s="3"/>
      <c r="S25" s="3"/>
    </row>
    <row r="26" spans="1:19" ht="15.75">
      <c r="A26" s="98" t="s">
        <v>175</v>
      </c>
      <c r="B26" s="94"/>
      <c r="C26" s="105">
        <f>'Plan Financimi '!$E39</f>
        <v>0</v>
      </c>
      <c r="D26" s="105">
        <f>'Plan Financimi '!$E39</f>
        <v>0</v>
      </c>
      <c r="E26" s="105">
        <f>'Plan Financimi '!$E39</f>
        <v>0</v>
      </c>
      <c r="F26" s="105">
        <f>'Plan Financimi '!$E39</f>
        <v>0</v>
      </c>
      <c r="G26" s="105">
        <f>'Plan Financimi '!$E39</f>
        <v>0</v>
      </c>
      <c r="H26" s="105">
        <f>'Plan Financimi '!$E39</f>
        <v>0</v>
      </c>
      <c r="I26" s="105">
        <f>'Plan Financimi '!$E39</f>
        <v>0</v>
      </c>
      <c r="J26" s="105">
        <f>'Plan Financimi '!$E39</f>
        <v>0</v>
      </c>
      <c r="K26" s="105">
        <f>'Plan Financimi '!$E39</f>
        <v>0</v>
      </c>
      <c r="L26" s="105">
        <f>'Plan Financimi '!$E39</f>
        <v>0</v>
      </c>
      <c r="M26" s="105">
        <f>'Plan Financimi '!$E39</f>
        <v>0</v>
      </c>
      <c r="N26" s="105">
        <f>'Plan Financimi '!$E39</f>
        <v>0</v>
      </c>
      <c r="O26" s="97">
        <f t="shared" si="1"/>
        <v>0</v>
      </c>
      <c r="P26" s="3"/>
      <c r="Q26" s="3"/>
      <c r="R26" s="3"/>
      <c r="S26" s="3"/>
    </row>
    <row r="27" spans="1:19" ht="27" customHeight="1">
      <c r="A27" s="98" t="s">
        <v>176</v>
      </c>
      <c r="B27" s="94"/>
      <c r="C27" s="99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06"/>
      <c r="O27" s="97">
        <f t="shared" si="1"/>
        <v>0</v>
      </c>
      <c r="P27" s="3"/>
      <c r="Q27" s="3"/>
      <c r="R27" s="3"/>
      <c r="S27" s="3"/>
    </row>
    <row r="28" spans="1:19" ht="15.75">
      <c r="A28" s="98" t="s">
        <v>177</v>
      </c>
      <c r="B28" s="94"/>
      <c r="C28" s="99"/>
      <c r="D28" s="70"/>
      <c r="E28" s="70"/>
      <c r="F28" s="70"/>
      <c r="G28" s="70"/>
      <c r="H28" s="70"/>
      <c r="I28" s="70">
        <f>'Te ardhura&amp;Shpenz'!C27/2</f>
        <v>0</v>
      </c>
      <c r="J28" s="70"/>
      <c r="K28" s="70"/>
      <c r="L28" s="70"/>
      <c r="M28" s="70"/>
      <c r="N28" s="106"/>
      <c r="O28" s="97">
        <f t="shared" si="1"/>
        <v>0</v>
      </c>
      <c r="P28" s="3"/>
      <c r="Q28" s="3"/>
      <c r="R28" s="3"/>
      <c r="S28" s="3"/>
    </row>
    <row r="29" spans="1:19" ht="15.75">
      <c r="A29" s="62" t="s">
        <v>93</v>
      </c>
      <c r="B29" s="94"/>
      <c r="C29" s="9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106"/>
      <c r="O29" s="97">
        <f t="shared" si="1"/>
        <v>0</v>
      </c>
      <c r="P29" s="3"/>
      <c r="Q29" s="3"/>
      <c r="R29" s="3"/>
      <c r="S29" s="3"/>
    </row>
    <row r="30" spans="1:19" ht="15.75">
      <c r="A30" s="107" t="s">
        <v>178</v>
      </c>
      <c r="B30" s="102">
        <f>SUM(B10:B29)</f>
        <v>0</v>
      </c>
      <c r="C30" s="103">
        <f>SUM(C10:C29)</f>
        <v>0</v>
      </c>
      <c r="D30" s="72">
        <f>SUM(D10:D29)</f>
        <v>0</v>
      </c>
      <c r="E30" s="72">
        <f>SUM(E10:E29)</f>
        <v>0</v>
      </c>
      <c r="F30" s="72">
        <f>SUM(F10:F29)</f>
        <v>0</v>
      </c>
      <c r="G30" s="72">
        <f>SUM(G10:G29)</f>
        <v>0</v>
      </c>
      <c r="H30" s="72">
        <f>SUM(H10:H29)</f>
        <v>0</v>
      </c>
      <c r="I30" s="72">
        <f>SUM(I10:I29)</f>
        <v>0</v>
      </c>
      <c r="J30" s="72">
        <f>SUM(J10:J29)</f>
        <v>0</v>
      </c>
      <c r="K30" s="72">
        <f>SUM(K10:K29)</f>
        <v>0</v>
      </c>
      <c r="L30" s="72">
        <f>SUM(L10:L29)</f>
        <v>0</v>
      </c>
      <c r="M30" s="72">
        <f>SUM(M10:M29)</f>
        <v>0</v>
      </c>
      <c r="N30" s="102">
        <f>SUM(N10:N29)</f>
        <v>0</v>
      </c>
      <c r="O30" s="103">
        <f>SUM(O10:O29)</f>
        <v>0</v>
      </c>
      <c r="P30" s="3"/>
      <c r="Q30" s="3"/>
      <c r="R30" s="3"/>
      <c r="S30" s="3"/>
    </row>
    <row r="31" spans="1:19" ht="24.75">
      <c r="A31" s="107" t="s">
        <v>179</v>
      </c>
      <c r="B31" s="92">
        <f>B8-B30</f>
        <v>0</v>
      </c>
      <c r="C31" s="93">
        <f>C8-C30</f>
        <v>0</v>
      </c>
      <c r="D31" s="85">
        <f>D8-D30</f>
        <v>0</v>
      </c>
      <c r="E31" s="85">
        <f>E8-E30</f>
        <v>0</v>
      </c>
      <c r="F31" s="85">
        <f>F8-F30</f>
        <v>0</v>
      </c>
      <c r="G31" s="85">
        <f>G8-G30</f>
        <v>0</v>
      </c>
      <c r="H31" s="85">
        <f>H8-H30</f>
        <v>0</v>
      </c>
      <c r="I31" s="85">
        <f>I8-I30</f>
        <v>0</v>
      </c>
      <c r="J31" s="85">
        <f>J8-J30</f>
        <v>0</v>
      </c>
      <c r="K31" s="85">
        <f>K8-K30</f>
        <v>0</v>
      </c>
      <c r="L31" s="85">
        <f>L8-L30</f>
        <v>0</v>
      </c>
      <c r="M31" s="85">
        <f>M8-M30</f>
        <v>0</v>
      </c>
      <c r="N31" s="92">
        <f>N8-N30</f>
        <v>0</v>
      </c>
      <c r="O31" s="93">
        <f>O8-O30</f>
        <v>0</v>
      </c>
      <c r="P31" s="3"/>
      <c r="Q31" s="3"/>
      <c r="R31" s="3"/>
      <c r="S31" s="3"/>
    </row>
    <row r="32" spans="1:19" ht="15.75">
      <c r="A32" s="91" t="s">
        <v>180</v>
      </c>
      <c r="B32" s="102">
        <f>B31+B3</f>
        <v>0</v>
      </c>
      <c r="C32" s="103">
        <f>C31+C3</f>
        <v>0</v>
      </c>
      <c r="D32" s="72">
        <f>D31+D3</f>
        <v>0</v>
      </c>
      <c r="E32" s="72">
        <f>E31+E3</f>
        <v>0</v>
      </c>
      <c r="F32" s="72">
        <f>F31+F3</f>
        <v>0</v>
      </c>
      <c r="G32" s="72">
        <f>G31+G3</f>
        <v>0</v>
      </c>
      <c r="H32" s="72">
        <f>H31+H3</f>
        <v>0</v>
      </c>
      <c r="I32" s="72">
        <f>I31+I3</f>
        <v>0</v>
      </c>
      <c r="J32" s="72">
        <f>J31+J3</f>
        <v>0</v>
      </c>
      <c r="K32" s="72">
        <f>K31+K3</f>
        <v>0</v>
      </c>
      <c r="L32" s="72">
        <f>L31+L3</f>
        <v>0</v>
      </c>
      <c r="M32" s="72">
        <f>M31+M3</f>
        <v>0</v>
      </c>
      <c r="N32" s="102">
        <f>N31+N3</f>
        <v>0</v>
      </c>
      <c r="O32" s="103">
        <f>O31+O3</f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140" zoomScaleNormal="140" workbookViewId="0" topLeftCell="A1">
      <selection activeCell="A3" sqref="A3"/>
    </sheetView>
  </sheetViews>
  <sheetFormatPr defaultColWidth="29.7109375" defaultRowHeight="15"/>
  <cols>
    <col min="1" max="1" width="45.421875" style="0" customWidth="1"/>
    <col min="2" max="6" width="12.421875" style="3" customWidth="1"/>
    <col min="7" max="16384" width="31.00390625" style="0" customWidth="1"/>
  </cols>
  <sheetData>
    <row r="1" ht="15.75">
      <c r="A1" s="7" t="s">
        <v>181</v>
      </c>
    </row>
    <row r="2" spans="1:6" ht="15.75">
      <c r="A2" s="108" t="s">
        <v>182</v>
      </c>
      <c r="B2" s="34">
        <v>1</v>
      </c>
      <c r="C2" s="34">
        <v>2</v>
      </c>
      <c r="D2" s="34">
        <v>3</v>
      </c>
      <c r="E2" s="34">
        <v>4</v>
      </c>
      <c r="F2" s="34">
        <v>5</v>
      </c>
    </row>
    <row r="3" spans="1:6" ht="24.75" customHeight="1">
      <c r="A3" s="91" t="s">
        <v>183</v>
      </c>
      <c r="B3" s="85">
        <f>'Cash Flow Viti 1'!B32</f>
        <v>0</v>
      </c>
      <c r="C3" s="85">
        <f>B31</f>
        <v>0</v>
      </c>
      <c r="D3" s="85">
        <f>C31</f>
        <v>0</v>
      </c>
      <c r="E3" s="85">
        <f>D31</f>
        <v>0</v>
      </c>
      <c r="F3" s="85">
        <f>E31</f>
        <v>0</v>
      </c>
    </row>
    <row r="4" spans="1:6" ht="15.75">
      <c r="A4" s="11" t="s">
        <v>156</v>
      </c>
      <c r="B4" s="41"/>
      <c r="C4" s="41"/>
      <c r="D4" s="41"/>
      <c r="E4" s="41"/>
      <c r="F4" s="41"/>
    </row>
    <row r="5" spans="1:6" ht="15.75">
      <c r="A5" s="98" t="s">
        <v>157</v>
      </c>
      <c r="B5" s="41">
        <f>'Cash Flow Viti 1'!O5</f>
        <v>0</v>
      </c>
      <c r="C5" s="41">
        <f>'Te ardhura&amp;Shpenz'!D3</f>
        <v>0</v>
      </c>
      <c r="D5" s="41">
        <f>'Te ardhura&amp;Shpenz'!E3</f>
        <v>0</v>
      </c>
      <c r="E5" s="41">
        <f>'Te ardhura&amp;Shpenz'!F3</f>
        <v>0</v>
      </c>
      <c r="F5" s="41">
        <f>'Te ardhura&amp;Shpenz'!G3</f>
        <v>0</v>
      </c>
    </row>
    <row r="6" spans="1:6" ht="15.75">
      <c r="A6" s="98" t="s">
        <v>158</v>
      </c>
      <c r="B6" s="41">
        <f>'Cash Flow Viti 1'!O6</f>
        <v>0</v>
      </c>
      <c r="C6" s="70"/>
      <c r="D6" s="70"/>
      <c r="E6" s="70"/>
      <c r="F6" s="70"/>
    </row>
    <row r="7" spans="1:6" ht="15.75">
      <c r="A7" s="98" t="s">
        <v>159</v>
      </c>
      <c r="B7" s="41">
        <f>'Cash Flow Viti 1'!O7</f>
        <v>0</v>
      </c>
      <c r="C7" s="41">
        <f>'Te ardhura&amp;Shpenz'!D4</f>
        <v>0</v>
      </c>
      <c r="D7" s="41">
        <f>'Te ardhura&amp;Shpenz'!E4</f>
        <v>0</v>
      </c>
      <c r="E7" s="41">
        <f>'Te ardhura&amp;Shpenz'!F4</f>
        <v>0</v>
      </c>
      <c r="F7" s="41">
        <f>'Te ardhura&amp;Shpenz'!G4</f>
        <v>0</v>
      </c>
    </row>
    <row r="8" spans="1:6" ht="15.75">
      <c r="A8" s="91" t="s">
        <v>184</v>
      </c>
      <c r="B8" s="72">
        <f>SUM(B5:B7)</f>
        <v>0</v>
      </c>
      <c r="C8" s="72">
        <f>SUM(C5:C7)</f>
        <v>0</v>
      </c>
      <c r="D8" s="72">
        <f>SUM(D5:D7)</f>
        <v>0</v>
      </c>
      <c r="E8" s="72">
        <f>SUM(E5:E7)</f>
        <v>0</v>
      </c>
      <c r="F8" s="72">
        <f>SUM(F5:F7)</f>
        <v>0</v>
      </c>
    </row>
    <row r="9" spans="1:6" ht="15.75">
      <c r="A9" s="11" t="s">
        <v>161</v>
      </c>
      <c r="B9" s="109"/>
      <c r="C9" s="109"/>
      <c r="D9" s="109"/>
      <c r="E9" s="109"/>
      <c r="F9" s="109"/>
    </row>
    <row r="10" spans="1:6" ht="15.75">
      <c r="A10" s="98" t="s">
        <v>185</v>
      </c>
      <c r="B10" s="41">
        <f>'Cash Flow Viti 1'!O11</f>
        <v>0</v>
      </c>
      <c r="C10" s="70"/>
      <c r="D10" s="70"/>
      <c r="E10" s="70"/>
      <c r="F10" s="70"/>
    </row>
    <row r="11" spans="1:6" ht="15.75">
      <c r="A11" s="98" t="s">
        <v>164</v>
      </c>
      <c r="B11" s="41">
        <f>'Cash Flow Viti 1'!O12</f>
        <v>0</v>
      </c>
      <c r="C11" s="80">
        <f>C8*0.3</f>
        <v>0</v>
      </c>
      <c r="D11" s="80">
        <f>D8*0.3</f>
        <v>0</v>
      </c>
      <c r="E11" s="80">
        <f>E8*0.3</f>
        <v>0</v>
      </c>
      <c r="F11" s="80">
        <f>F8*0.3</f>
        <v>0</v>
      </c>
    </row>
    <row r="12" spans="1:6" ht="15.75">
      <c r="A12" s="98" t="s">
        <v>165</v>
      </c>
      <c r="B12" s="41">
        <f>'Cash Flow Viti 1'!O13</f>
        <v>0</v>
      </c>
      <c r="C12" s="80">
        <f>'Cash Flow Viti 1'!P13</f>
        <v>0</v>
      </c>
      <c r="D12" s="80">
        <f>'Cash Flow Viti 1'!Q13</f>
        <v>0</v>
      </c>
      <c r="E12" s="80">
        <f>'Cash Flow Viti 1'!R13</f>
        <v>0</v>
      </c>
      <c r="F12" s="80">
        <f>'Cash Flow Viti 1'!S13</f>
        <v>0</v>
      </c>
    </row>
    <row r="13" spans="1:6" ht="15.75">
      <c r="A13" s="98" t="s">
        <v>166</v>
      </c>
      <c r="B13" s="41">
        <f>'Cash Flow Viti 1'!O14</f>
        <v>0</v>
      </c>
      <c r="C13" s="80"/>
      <c r="D13" s="80"/>
      <c r="E13" s="80"/>
      <c r="F13" s="80"/>
    </row>
    <row r="14" spans="1:6" ht="15.75">
      <c r="A14" s="98" t="s">
        <v>167</v>
      </c>
      <c r="B14" s="41">
        <f>'Cash Flow Viti 1'!O15</f>
        <v>0</v>
      </c>
      <c r="C14" s="80">
        <f>B14</f>
        <v>0</v>
      </c>
      <c r="D14" s="80">
        <f>C14</f>
        <v>0</v>
      </c>
      <c r="E14" s="80">
        <f>D14</f>
        <v>0</v>
      </c>
      <c r="F14" s="80">
        <f>E14</f>
        <v>0</v>
      </c>
    </row>
    <row r="15" spans="1:6" ht="15.75">
      <c r="A15" s="98" t="s">
        <v>168</v>
      </c>
      <c r="B15" s="41">
        <f>'Cash Flow Viti 1'!O16</f>
        <v>0</v>
      </c>
      <c r="C15" s="80">
        <f>'Te ardhura&amp;Shpenz'!D12</f>
        <v>0</v>
      </c>
      <c r="D15" s="80">
        <f>'Te ardhura&amp;Shpenz'!E12</f>
        <v>0</v>
      </c>
      <c r="E15" s="80">
        <f>'Te ardhura&amp;Shpenz'!F12</f>
        <v>0</v>
      </c>
      <c r="F15" s="80">
        <f>'Te ardhura&amp;Shpenz'!G12</f>
        <v>0</v>
      </c>
    </row>
    <row r="16" spans="1:6" ht="15.75">
      <c r="A16" s="98" t="s">
        <v>169</v>
      </c>
      <c r="B16" s="41">
        <f>'Cash Flow Viti 1'!O17</f>
        <v>0</v>
      </c>
      <c r="C16" s="80">
        <f>'Te ardhura&amp;Shpenz'!D13</f>
        <v>0</v>
      </c>
      <c r="D16" s="80">
        <f>'Te ardhura&amp;Shpenz'!E13</f>
        <v>0</v>
      </c>
      <c r="E16" s="80">
        <f>'Te ardhura&amp;Shpenz'!F13</f>
        <v>0</v>
      </c>
      <c r="F16" s="80">
        <f>'Te ardhura&amp;Shpenz'!G13</f>
        <v>0</v>
      </c>
    </row>
    <row r="17" spans="1:6" ht="15.75">
      <c r="A17" s="98" t="s">
        <v>170</v>
      </c>
      <c r="B17" s="41">
        <f>'Cash Flow Viti 1'!O18</f>
        <v>0</v>
      </c>
      <c r="C17" s="80">
        <f>'Te ardhura&amp;Shpenz'!D14</f>
        <v>0</v>
      </c>
      <c r="D17" s="80">
        <f>'Te ardhura&amp;Shpenz'!E14</f>
        <v>0</v>
      </c>
      <c r="E17" s="80">
        <f>'Te ardhura&amp;Shpenz'!F14</f>
        <v>0</v>
      </c>
      <c r="F17" s="80">
        <f>'Te ardhura&amp;Shpenz'!G14</f>
        <v>0</v>
      </c>
    </row>
    <row r="18" spans="1:6" ht="15.75">
      <c r="A18" s="98" t="s">
        <v>137</v>
      </c>
      <c r="B18" s="41">
        <f>'Cash Flow Viti 1'!O19</f>
        <v>0</v>
      </c>
      <c r="C18" s="80">
        <f>'Te ardhura&amp;Shpenz'!D15</f>
        <v>0</v>
      </c>
      <c r="D18" s="80">
        <f>'Te ardhura&amp;Shpenz'!E15</f>
        <v>0</v>
      </c>
      <c r="E18" s="80">
        <f>'Te ardhura&amp;Shpenz'!F15</f>
        <v>0</v>
      </c>
      <c r="F18" s="80">
        <f>'Te ardhura&amp;Shpenz'!G15</f>
        <v>0</v>
      </c>
    </row>
    <row r="19" spans="1:6" ht="15.75">
      <c r="A19" s="98" t="s">
        <v>138</v>
      </c>
      <c r="B19" s="41">
        <f>'Cash Flow Viti 1'!O20</f>
        <v>0</v>
      </c>
      <c r="C19" s="80">
        <f>'Te ardhura&amp;Shpenz'!D16</f>
        <v>0</v>
      </c>
      <c r="D19" s="80">
        <f>'Te ardhura&amp;Shpenz'!E16</f>
        <v>0</v>
      </c>
      <c r="E19" s="80">
        <f>'Te ardhura&amp;Shpenz'!F16</f>
        <v>0</v>
      </c>
      <c r="F19" s="80">
        <f>'Te ardhura&amp;Shpenz'!G16</f>
        <v>0</v>
      </c>
    </row>
    <row r="20" spans="1:6" ht="15.75">
      <c r="A20" s="98" t="s">
        <v>171</v>
      </c>
      <c r="B20" s="41">
        <f>'Cash Flow Viti 1'!O21</f>
        <v>0</v>
      </c>
      <c r="C20" s="80">
        <f>'Te ardhura&amp;Shpenz'!D17</f>
        <v>0</v>
      </c>
      <c r="D20" s="80">
        <f>'Te ardhura&amp;Shpenz'!E17</f>
        <v>0</v>
      </c>
      <c r="E20" s="80">
        <f>'Te ardhura&amp;Shpenz'!F17</f>
        <v>0</v>
      </c>
      <c r="F20" s="80">
        <f>'Te ardhura&amp;Shpenz'!G17</f>
        <v>0</v>
      </c>
    </row>
    <row r="21" spans="1:6" ht="15.75">
      <c r="A21" s="98" t="s">
        <v>172</v>
      </c>
      <c r="B21" s="41">
        <f>'Cash Flow Viti 1'!O22</f>
        <v>0</v>
      </c>
      <c r="C21" s="80">
        <f>'Te ardhura&amp;Shpenz'!D18</f>
        <v>0</v>
      </c>
      <c r="D21" s="80">
        <f>'Te ardhura&amp;Shpenz'!E18</f>
        <v>0</v>
      </c>
      <c r="E21" s="80">
        <f>'Te ardhura&amp;Shpenz'!F18</f>
        <v>0</v>
      </c>
      <c r="F21" s="80">
        <f>'Te ardhura&amp;Shpenz'!G18</f>
        <v>0</v>
      </c>
    </row>
    <row r="22" spans="1:6" ht="15.75">
      <c r="A22" s="98" t="s">
        <v>173</v>
      </c>
      <c r="B22" s="41">
        <f>'Cash Flow Viti 1'!O23</f>
        <v>0</v>
      </c>
      <c r="C22" s="80">
        <f>'Te ardhura&amp;Shpenz'!D19</f>
        <v>0</v>
      </c>
      <c r="D22" s="80">
        <f>'Te ardhura&amp;Shpenz'!E19</f>
        <v>0</v>
      </c>
      <c r="E22" s="80">
        <f>'Te ardhura&amp;Shpenz'!F19</f>
        <v>0</v>
      </c>
      <c r="F22" s="80">
        <f>'Te ardhura&amp;Shpenz'!G19</f>
        <v>0</v>
      </c>
    </row>
    <row r="23" spans="1:6" ht="15.75">
      <c r="A23" s="98" t="s">
        <v>142</v>
      </c>
      <c r="B23" s="41">
        <f>'Cash Flow Viti 1'!O24</f>
        <v>0</v>
      </c>
      <c r="C23" s="80">
        <f>'Te ardhura&amp;Shpenz'!D20</f>
        <v>0</v>
      </c>
      <c r="D23" s="80">
        <f>'Te ardhura&amp;Shpenz'!E20</f>
        <v>0</v>
      </c>
      <c r="E23" s="80">
        <f>'Te ardhura&amp;Shpenz'!F20</f>
        <v>0</v>
      </c>
      <c r="F23" s="80">
        <f>'Te ardhura&amp;Shpenz'!G20</f>
        <v>0</v>
      </c>
    </row>
    <row r="24" spans="1:6" ht="15.75">
      <c r="A24" s="98" t="s">
        <v>174</v>
      </c>
      <c r="B24" s="41">
        <f>'Cash Flow Viti 1'!O25</f>
        <v>0</v>
      </c>
      <c r="C24" s="70">
        <f>'Te ardhura&amp;Shpenz'!D21</f>
        <v>0</v>
      </c>
      <c r="D24" s="70">
        <f>'Te ardhura&amp;Shpenz'!E21</f>
        <v>0</v>
      </c>
      <c r="E24" s="70">
        <f>'Te ardhura&amp;Shpenz'!F21</f>
        <v>0</v>
      </c>
      <c r="F24" s="70">
        <f>'Te ardhura&amp;Shpenz'!G21</f>
        <v>0</v>
      </c>
    </row>
    <row r="25" spans="1:6" ht="15.75">
      <c r="A25" s="98" t="s">
        <v>175</v>
      </c>
      <c r="B25" s="41">
        <f>'Cash Flow Viti 1'!O26</f>
        <v>0</v>
      </c>
      <c r="C25" s="70">
        <f>'Plan Financimi '!$E38</f>
        <v>0</v>
      </c>
      <c r="D25" s="70">
        <f>'Plan Financimi '!$E38</f>
        <v>0</v>
      </c>
      <c r="E25" s="70"/>
      <c r="F25" s="70"/>
    </row>
    <row r="26" spans="1:6" ht="15.75">
      <c r="A26" s="98" t="s">
        <v>176</v>
      </c>
      <c r="B26" s="41">
        <f>'Cash Flow Viti 1'!O27</f>
        <v>0</v>
      </c>
      <c r="C26" s="70"/>
      <c r="D26" s="70"/>
      <c r="E26" s="70"/>
      <c r="F26" s="70"/>
    </row>
    <row r="27" spans="1:6" ht="15.75">
      <c r="A27" s="98" t="s">
        <v>177</v>
      </c>
      <c r="B27" s="41">
        <f>'Cash Flow Viti 1'!O28</f>
        <v>0</v>
      </c>
      <c r="C27" s="70">
        <f>'Te ardhura&amp;Shpenz'!C27/2+'Te ardhura&amp;Shpenz'!D27/2</f>
        <v>0</v>
      </c>
      <c r="D27" s="70">
        <f>'Te ardhura&amp;Shpenz'!D27/2+'Te ardhura&amp;Shpenz'!E27/2</f>
        <v>0</v>
      </c>
      <c r="E27" s="70">
        <f>'Te ardhura&amp;Shpenz'!E27/2+'Te ardhura&amp;Shpenz'!F27/2</f>
        <v>0</v>
      </c>
      <c r="F27" s="70">
        <f>'Te ardhura&amp;Shpenz'!F27/2+'Te ardhura&amp;Shpenz'!G27/2</f>
        <v>0</v>
      </c>
    </row>
    <row r="28" spans="1:6" ht="15.75">
      <c r="A28" s="62" t="s">
        <v>93</v>
      </c>
      <c r="B28" s="41">
        <f>'Cash Flow Viti 1'!O29</f>
        <v>0</v>
      </c>
      <c r="C28" s="70"/>
      <c r="D28" s="70"/>
      <c r="E28" s="70"/>
      <c r="F28" s="70"/>
    </row>
    <row r="29" spans="1:6" ht="15.75">
      <c r="A29" s="91" t="s">
        <v>186</v>
      </c>
      <c r="B29" s="72">
        <f>SUM(B10:B28)</f>
        <v>0</v>
      </c>
      <c r="C29" s="72">
        <f>SUM(C10:C28)</f>
        <v>0</v>
      </c>
      <c r="D29" s="72">
        <f>SUM(D10:D28)</f>
        <v>0</v>
      </c>
      <c r="E29" s="72">
        <f>SUM(E10:E28)</f>
        <v>0</v>
      </c>
      <c r="F29" s="72">
        <f>SUM(F10:F28)</f>
        <v>0</v>
      </c>
    </row>
    <row r="30" spans="1:6" ht="15.75">
      <c r="A30" s="91" t="s">
        <v>179</v>
      </c>
      <c r="B30" s="85">
        <f>B8-B29</f>
        <v>0</v>
      </c>
      <c r="C30" s="85">
        <f>C8-C29</f>
        <v>0</v>
      </c>
      <c r="D30" s="85">
        <f>D8-D29</f>
        <v>0</v>
      </c>
      <c r="E30" s="85">
        <f>E8-E29</f>
        <v>0</v>
      </c>
      <c r="F30" s="85">
        <f>F8-F29</f>
        <v>0</v>
      </c>
    </row>
    <row r="31" spans="1:6" ht="15.75">
      <c r="A31" s="91" t="s">
        <v>187</v>
      </c>
      <c r="B31" s="72">
        <f>B30+B3</f>
        <v>0</v>
      </c>
      <c r="C31" s="72">
        <f>C30+C3</f>
        <v>0</v>
      </c>
      <c r="D31" s="72">
        <f>D30+D3</f>
        <v>0</v>
      </c>
      <c r="E31" s="72">
        <f>E30+E3</f>
        <v>0</v>
      </c>
      <c r="F31" s="72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Marlinde Bärenz</dc:creator>
  <cp:keywords/>
  <dc:description/>
  <cp:lastModifiedBy/>
  <cp:lastPrinted>2018-06-25T10:40:18Z</cp:lastPrinted>
  <dcterms:created xsi:type="dcterms:W3CDTF">2018-05-18T13:20:22Z</dcterms:created>
  <dcterms:modified xsi:type="dcterms:W3CDTF">2020-11-23T13:18:58Z</dcterms:modified>
  <cp:category/>
  <cp:version/>
  <cp:contentType/>
  <cp:contentStatus/>
  <cp:revision>51</cp:revision>
</cp:coreProperties>
</file>