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LLOGARITJET TIRANA030 (2)" sheetId="1" state="visible" r:id="rId2"/>
    <sheet name="LLOGARITJET TIRANA030 FUND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<sst xmlns="http://schemas.openxmlformats.org/spreadsheetml/2006/main" count="133" uniqueCount="70">
  <si>
    <t xml:space="preserve">TREGUESIT PER ZHVILLIM TR/576</t>
  </si>
  <si>
    <t xml:space="preserve">EKZISTUESE</t>
  </si>
  <si>
    <t xml:space="preserve">Propozimi PPV</t>
  </si>
  <si>
    <t xml:space="preserve">DIFERENCA
lidhur me 
gjendjen ekzistuese</t>
  </si>
  <si>
    <t xml:space="preserve">Propozimi PDV</t>
  </si>
  <si>
    <t xml:space="preserve">SIPERFAQJA E NJESISE (m²)</t>
  </si>
  <si>
    <t xml:space="preserve">INTENSITETI I NDERTIMIT BRUTO
</t>
  </si>
  <si>
    <t xml:space="preserve">SIP.NDERTIM  RUAJTJE (m²)</t>
  </si>
  <si>
    <t xml:space="preserve">SIP.NDERTIM PRISHJE (m²)</t>
  </si>
  <si>
    <t xml:space="preserve">KOEFICIENTET E SHFRYTEZIMIT TE TERRITORIT PER RRUGE  (m² ose %)</t>
  </si>
  <si>
    <t xml:space="preserve">min 10%</t>
  </si>
  <si>
    <t xml:space="preserve">Sipas nenit 49 te Rregullores Vendore</t>
  </si>
  <si>
    <t xml:space="preserve">KOEFICIENTET E SHFRYTEZIMIT TE TERRITORIT PER HAPESIRA PUBLIKE  (m² ose %)</t>
  </si>
  <si>
    <r>
      <rPr>
        <sz val="11"/>
        <rFont val="Calibri"/>
        <family val="2"/>
        <charset val="1"/>
      </rPr>
      <t xml:space="preserve">min 10% </t>
    </r>
    <r>
      <rPr>
        <sz val="8"/>
        <rFont val="Calibri"/>
        <family val="2"/>
        <charset val="1"/>
      </rPr>
      <t xml:space="preserve">ose</t>
    </r>
    <r>
      <rPr>
        <sz val="11"/>
        <rFont val="Calibri"/>
        <family val="2"/>
        <charset val="1"/>
      </rPr>
      <t xml:space="preserve"> 30%</t>
    </r>
  </si>
  <si>
    <t xml:space="preserve">Sipas nenit 50 te Rregullores Vendore</t>
  </si>
  <si>
    <t xml:space="preserve">STANDARTI I KERKUAR I PLANIFIKIMIT PER ÇERDHE</t>
  </si>
  <si>
    <t xml:space="preserve">STANDARTI I KERKUAR I PLANIFIKIMIT PER KOPESHT</t>
  </si>
  <si>
    <t xml:space="preserve">STANDARTI I KERKUAR I PLANIFIKIMIT PER SHKOLLE 9-VJEÇARE</t>
  </si>
  <si>
    <t xml:space="preserve">STANDARTI I KERKUAR I PLANIFIKIMIT PER SHKOLLE TE MESME</t>
  </si>
  <si>
    <t xml:space="preserve">STANDARTI I KERKUAR I PLANIFIKIMIT PER OBJEKT SHENDETSOR</t>
  </si>
  <si>
    <t xml:space="preserve">Treguesit për zhvillim sipas zonave</t>
  </si>
  <si>
    <t xml:space="preserve">Zona për  RISTRUKTURIM  </t>
  </si>
  <si>
    <t xml:space="preserve">ZONA</t>
  </si>
  <si>
    <t xml:space="preserve">SIPERFAQE BRUTO</t>
  </si>
  <si>
    <t xml:space="preserve">SIPERFAQE NDERTIMI EKZISTUESE</t>
  </si>
  <si>
    <t xml:space="preserve">SIPERFAQE NDERTIMI E SHTUAR</t>
  </si>
  <si>
    <t xml:space="preserve">SIPERFAQE NDERTIMI TOTAL</t>
  </si>
  <si>
    <t xml:space="preserve">KONTRIBUTI MAKSIMAL PER HAPESIRA TE GJELBRA DHE REKREATIVE</t>
  </si>
  <si>
    <t xml:space="preserve">Koeficienti i shfrytëzimit të pronës</t>
  </si>
  <si>
    <t xml:space="preserve">Lartësia e propozuar (Kate)</t>
  </si>
  <si>
    <t xml:space="preserve">R1</t>
  </si>
  <si>
    <t xml:space="preserve">ekzistuese</t>
  </si>
  <si>
    <t xml:space="preserve">R2</t>
  </si>
  <si>
    <t xml:space="preserve">R3</t>
  </si>
  <si>
    <t xml:space="preserve">Rruga</t>
  </si>
  <si>
    <t xml:space="preserve">TOTALI</t>
  </si>
  <si>
    <t xml:space="preserve">Zona per RIZHVILLIM</t>
  </si>
  <si>
    <t xml:space="preserve">SIPERFAQE BRUTO E ZONES</t>
  </si>
  <si>
    <t xml:space="preserve">SIPERFAQE NDERTIMI PER TE GJITHA PERDORIMET</t>
  </si>
  <si>
    <t xml:space="preserve">KONTRIBUTI MINIMAL PER HAPESIRA PUBLIKE, TE GJELBRA DHE REKREATIVE</t>
  </si>
  <si>
    <t xml:space="preserve">KONTRIBUTI PER RRUGE</t>
  </si>
  <si>
    <t xml:space="preserve">KONTRIBUTI PER HAPESIRA TE GJELBRA VKM 671 (2.5m2/banore)</t>
  </si>
  <si>
    <t xml:space="preserve">Totali </t>
  </si>
  <si>
    <t xml:space="preserve">2'</t>
  </si>
  <si>
    <t xml:space="preserve">TOTALI 1-6</t>
  </si>
  <si>
    <t xml:space="preserve">SIPERFAQE E NJESISE </t>
  </si>
  <si>
    <t xml:space="preserve">SIPERFAQE TOTALE NDERTIMI PER NJESINE STRUKTURORE</t>
  </si>
  <si>
    <t xml:space="preserve">SIPERFAQE NDERTIMI PER RISTRUKTURIM</t>
  </si>
  <si>
    <t xml:space="preserve">SIPERFAQE NDERTIMI PER RIZHVILLIM </t>
  </si>
  <si>
    <t xml:space="preserve">sip prone+shtet</t>
  </si>
  <si>
    <t xml:space="preserve">PERDORIMI I TOKES RRUGE - IN (m²)</t>
  </si>
  <si>
    <t xml:space="preserve">PERDORMI I TOKES BANIM - A (m²)</t>
  </si>
  <si>
    <t xml:space="preserve">PERDORMI I TOKES MONUMENT - M (m²)</t>
  </si>
  <si>
    <t xml:space="preserve">PERDORMI I TOKES INSTITUCIONE - IS (m²)</t>
  </si>
  <si>
    <t xml:space="preserve">TREGUESIT PER ZHVILLIM TR/346</t>
  </si>
  <si>
    <t xml:space="preserve">min 30%</t>
  </si>
  <si>
    <t xml:space="preserve">Treguesit për zhvillim sipas nën-njësive</t>
  </si>
  <si>
    <t xml:space="preserve">Nën-njësia për RISTRUKTURIM  </t>
  </si>
  <si>
    <t xml:space="preserve">NEN-NJESIA</t>
  </si>
  <si>
    <t xml:space="preserve">1 kat shtese</t>
  </si>
  <si>
    <t xml:space="preserve">Nën-njësia per RIZHVILLIM</t>
  </si>
  <si>
    <t xml:space="preserve">SIPERFAQE BRUTO E NEN-NJESISE</t>
  </si>
  <si>
    <t xml:space="preserve">INTESITETI</t>
  </si>
  <si>
    <t xml:space="preserve">Nën-njësia per TRANSFERIM</t>
  </si>
  <si>
    <t xml:space="preserve">T1</t>
  </si>
  <si>
    <t xml:space="preserve">T2</t>
  </si>
  <si>
    <t xml:space="preserve">T3</t>
  </si>
  <si>
    <t xml:space="preserve">T4</t>
  </si>
  <si>
    <t xml:space="preserve">Nën-njësia për RISTRUKTURIM dhe KONSERVIM</t>
  </si>
  <si>
    <t xml:space="preserve">K+R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</si>
</sst>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.00"/>
    <numFmt numFmtId="167" formatCode="0"/>
    <numFmt numFmtId="168" formatCode="0.0%"/>
    <numFmt numFmtId="169" formatCode="0%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4" activeCellId="0" sqref="G4"/>
    </sheetView>
  </sheetViews>
  <sheetFormatPr defaultRowHeight="15" zeroHeight="false" outlineLevelRow="0" outlineLevelCol="0"/>
  <cols>
    <col collapsed="false" customWidth="true" hidden="false" outlineLevel="0" max="1" min="1" style="0" width="71.86"/>
    <col collapsed="false" customWidth="true" hidden="false" outlineLevel="0" max="2" min="2" style="0" width="12.86"/>
    <col collapsed="false" customWidth="true" hidden="false" outlineLevel="0" max="3" min="3" style="1" width="10.71"/>
    <col collapsed="false" customWidth="true" hidden="false" outlineLevel="0" max="4" min="4" style="0" width="16.29"/>
    <col collapsed="false" customWidth="true" hidden="false" outlineLevel="0" max="5" min="5" style="1" width="14.01"/>
    <col collapsed="false" customWidth="true" hidden="false" outlineLevel="0" max="6" min="6" style="1" width="15.71"/>
    <col collapsed="false" customWidth="true" hidden="false" outlineLevel="0" max="7" min="7" style="1" width="16.29"/>
    <col collapsed="false" customWidth="true" hidden="false" outlineLevel="0" max="8" min="8" style="1" width="17.13"/>
    <col collapsed="false" customWidth="true" hidden="false" outlineLevel="0" max="9" min="9" style="1" width="13.43"/>
    <col collapsed="false" customWidth="true" hidden="false" outlineLevel="0" max="10" min="10" style="1" width="14.86"/>
    <col collapsed="false" customWidth="true" hidden="false" outlineLevel="0" max="11" min="11" style="1" width="13.29"/>
    <col collapsed="false" customWidth="true" hidden="false" outlineLevel="0" max="12" min="12" style="0" width="10.99"/>
    <col collapsed="false" customWidth="true" hidden="false" outlineLevel="0" max="13" min="13" style="0" width="12.42"/>
    <col collapsed="false" customWidth="true" hidden="false" outlineLevel="0" max="1025" min="14" style="0" width="8.67"/>
  </cols>
  <sheetData>
    <row r="1" customFormat="false" ht="86.25" hidden="false" customHeight="true" outlineLevel="0" collapsed="false">
      <c r="A1" s="2" t="s">
        <v>0</v>
      </c>
      <c r="B1" s="3" t="s">
        <v>1</v>
      </c>
      <c r="C1" s="3"/>
      <c r="D1" s="3"/>
      <c r="E1" s="4" t="s">
        <v>2</v>
      </c>
      <c r="F1" s="4" t="s">
        <v>3</v>
      </c>
      <c r="G1" s="4" t="s">
        <v>4</v>
      </c>
      <c r="H1" s="4"/>
      <c r="I1" s="4"/>
      <c r="J1" s="4"/>
      <c r="K1" s="5" t="s">
        <v>3</v>
      </c>
      <c r="L1" s="6"/>
      <c r="M1" s="6"/>
      <c r="N1" s="6"/>
      <c r="O1" s="6"/>
      <c r="P1" s="6"/>
      <c r="Q1" s="6"/>
    </row>
    <row r="2" customFormat="false" ht="15" hidden="false" customHeight="false" outlineLevel="0" collapsed="false">
      <c r="A2" s="7" t="s">
        <v>5</v>
      </c>
      <c r="B2" s="8" t="n">
        <v>21013</v>
      </c>
      <c r="C2" s="8"/>
      <c r="D2" s="8"/>
      <c r="E2" s="8" t="n">
        <v>20900</v>
      </c>
      <c r="F2" s="8" t="n">
        <f aca="false">E2-B2</f>
        <v>-113</v>
      </c>
      <c r="G2" s="8" t="n">
        <v>21013</v>
      </c>
      <c r="H2" s="8"/>
      <c r="I2" s="8"/>
      <c r="J2" s="8"/>
      <c r="K2" s="9" t="n">
        <f aca="false">G2-B2</f>
        <v>0</v>
      </c>
      <c r="L2" s="6"/>
      <c r="M2" s="6"/>
      <c r="N2" s="6"/>
      <c r="O2" s="6"/>
      <c r="P2" s="6"/>
      <c r="Q2" s="6"/>
    </row>
    <row r="3" customFormat="false" ht="15" hidden="false" customHeight="false" outlineLevel="0" collapsed="false">
      <c r="A3" s="10" t="s">
        <v>6</v>
      </c>
      <c r="B3" s="11" t="n">
        <v>1.33</v>
      </c>
      <c r="C3" s="11"/>
      <c r="D3" s="11"/>
      <c r="E3" s="11" t="n">
        <v>4</v>
      </c>
      <c r="F3" s="11" t="n">
        <f aca="false">E3-B3</f>
        <v>2.67</v>
      </c>
      <c r="G3" s="11" t="n">
        <v>4</v>
      </c>
      <c r="H3" s="11"/>
      <c r="I3" s="11"/>
      <c r="J3" s="11"/>
      <c r="K3" s="12" t="n">
        <f aca="false">G3-B3</f>
        <v>2.67</v>
      </c>
      <c r="L3" s="6"/>
      <c r="M3" s="6"/>
      <c r="N3" s="6"/>
      <c r="O3" s="6"/>
      <c r="P3" s="6"/>
      <c r="Q3" s="6"/>
    </row>
    <row r="4" customFormat="false" ht="15" hidden="false" customHeight="false" outlineLevel="0" collapsed="false">
      <c r="A4" s="10" t="s">
        <v>7</v>
      </c>
      <c r="B4" s="13" t="n">
        <v>6343</v>
      </c>
      <c r="C4" s="14" t="n">
        <v>27854</v>
      </c>
      <c r="D4" s="14"/>
      <c r="E4" s="14" t="n">
        <f aca="false">E2*E3</f>
        <v>83600</v>
      </c>
      <c r="F4" s="14" t="n">
        <f aca="false">E4-C4</f>
        <v>55746</v>
      </c>
      <c r="G4" s="14" t="n">
        <f aca="false">G2*G3</f>
        <v>84052</v>
      </c>
      <c r="H4" s="14"/>
      <c r="I4" s="14"/>
      <c r="J4" s="14"/>
      <c r="K4" s="15" t="n">
        <f aca="false">G4-C4</f>
        <v>56198</v>
      </c>
      <c r="L4" s="6"/>
      <c r="M4" s="6"/>
      <c r="N4" s="6"/>
      <c r="O4" s="6"/>
      <c r="P4" s="6"/>
      <c r="Q4" s="6"/>
    </row>
    <row r="5" customFormat="false" ht="15.75" hidden="false" customHeight="false" outlineLevel="0" collapsed="false">
      <c r="A5" s="16" t="s">
        <v>8</v>
      </c>
      <c r="B5" s="14" t="n">
        <f aca="false">C4-B4</f>
        <v>21511</v>
      </c>
      <c r="C5" s="14"/>
      <c r="D5" s="14"/>
      <c r="E5" s="14"/>
      <c r="F5" s="14"/>
      <c r="G5" s="14"/>
      <c r="H5" s="14"/>
      <c r="I5" s="14"/>
      <c r="J5" s="14"/>
      <c r="K5" s="15"/>
      <c r="L5" s="6"/>
      <c r="M5" s="6"/>
      <c r="N5" s="6"/>
      <c r="O5" s="6"/>
      <c r="P5" s="6"/>
      <c r="Q5" s="6"/>
    </row>
    <row r="6" customFormat="false" ht="15.75" hidden="false" customHeight="false" outlineLevel="0" collapsed="false"/>
    <row r="7" customFormat="false" ht="15" hidden="false" customHeight="false" outlineLevel="0" collapsed="false">
      <c r="A7" s="17" t="s">
        <v>9</v>
      </c>
      <c r="B7" s="18" t="n">
        <v>8197</v>
      </c>
      <c r="C7" s="19" t="n">
        <f aca="false">B7/B2</f>
        <v>0.390091847903679</v>
      </c>
      <c r="D7" s="20" t="s">
        <v>10</v>
      </c>
      <c r="E7" s="21" t="s">
        <v>11</v>
      </c>
      <c r="F7" s="22"/>
      <c r="G7" s="23" t="n">
        <v>10492</v>
      </c>
      <c r="H7" s="23"/>
      <c r="I7" s="24"/>
      <c r="J7" s="19" t="n">
        <f aca="false">G7/G2</f>
        <v>0.499309950982725</v>
      </c>
      <c r="K7" s="25" t="n">
        <f aca="false">J7-C7</f>
        <v>0.109218103079046</v>
      </c>
      <c r="L7" s="6"/>
      <c r="M7" s="6"/>
      <c r="N7" s="6"/>
      <c r="O7" s="6"/>
      <c r="P7" s="6"/>
      <c r="Q7" s="6"/>
    </row>
    <row r="8" customFormat="false" ht="15.75" hidden="false" customHeight="false" outlineLevel="0" collapsed="false">
      <c r="A8" s="26" t="s">
        <v>12</v>
      </c>
      <c r="B8" s="27" t="n">
        <v>0</v>
      </c>
      <c r="C8" s="28" t="n">
        <f aca="false">B8/B2</f>
        <v>0</v>
      </c>
      <c r="D8" s="29" t="s">
        <v>13</v>
      </c>
      <c r="E8" s="30" t="s">
        <v>14</v>
      </c>
      <c r="F8" s="31"/>
      <c r="G8" s="32" t="n">
        <f aca="false">(G2-G7)*J8</f>
        <v>3156.3</v>
      </c>
      <c r="H8" s="32"/>
      <c r="I8" s="33"/>
      <c r="J8" s="34" t="n">
        <v>0.3</v>
      </c>
      <c r="K8" s="35" t="n">
        <f aca="false">J8-C8</f>
        <v>0.3</v>
      </c>
    </row>
    <row r="9" customFormat="false" ht="15" hidden="false" customHeight="false" outlineLevel="0" collapsed="false">
      <c r="A9" s="36"/>
      <c r="B9" s="37"/>
      <c r="C9" s="38"/>
      <c r="D9" s="39"/>
      <c r="E9" s="40"/>
      <c r="F9" s="39"/>
      <c r="G9" s="41"/>
      <c r="H9" s="41"/>
      <c r="I9" s="41"/>
      <c r="J9" s="42"/>
      <c r="K9" s="42"/>
    </row>
    <row r="10" customFormat="false" ht="15" hidden="false" customHeight="false" outlineLevel="0" collapsed="false">
      <c r="A10" s="43" t="s">
        <v>15</v>
      </c>
      <c r="B10" s="44" t="n">
        <v>1</v>
      </c>
      <c r="C10" s="44"/>
      <c r="D10" s="44"/>
      <c r="E10" s="45" t="n">
        <v>2</v>
      </c>
      <c r="F10" s="46" t="n">
        <f aca="false">E10-B10</f>
        <v>1</v>
      </c>
      <c r="G10" s="47" t="n">
        <v>2</v>
      </c>
      <c r="H10" s="47"/>
      <c r="I10" s="47"/>
      <c r="J10" s="47"/>
      <c r="K10" s="48" t="n">
        <f aca="false">G10-B10</f>
        <v>1</v>
      </c>
    </row>
    <row r="11" customFormat="false" ht="15" hidden="false" customHeight="false" outlineLevel="0" collapsed="false">
      <c r="A11" s="43" t="s">
        <v>16</v>
      </c>
      <c r="B11" s="44" t="n">
        <v>1</v>
      </c>
      <c r="C11" s="44"/>
      <c r="D11" s="44"/>
      <c r="E11" s="45" t="n">
        <v>1</v>
      </c>
      <c r="F11" s="46" t="n">
        <f aca="false">E11-B11</f>
        <v>0</v>
      </c>
      <c r="G11" s="47" t="n">
        <v>1</v>
      </c>
      <c r="H11" s="47"/>
      <c r="I11" s="47"/>
      <c r="J11" s="47"/>
      <c r="K11" s="48" t="n">
        <f aca="false">G11-B11</f>
        <v>0</v>
      </c>
    </row>
    <row r="12" customFormat="false" ht="15" hidden="false" customHeight="false" outlineLevel="0" collapsed="false">
      <c r="A12" s="43" t="s">
        <v>17</v>
      </c>
      <c r="B12" s="44" t="n">
        <v>1</v>
      </c>
      <c r="C12" s="44"/>
      <c r="D12" s="44"/>
      <c r="E12" s="45" t="n">
        <v>1</v>
      </c>
      <c r="F12" s="46" t="n">
        <f aca="false">E12-B12</f>
        <v>0</v>
      </c>
      <c r="G12" s="47" t="n">
        <v>1</v>
      </c>
      <c r="H12" s="47"/>
      <c r="I12" s="47"/>
      <c r="J12" s="47"/>
      <c r="K12" s="48" t="n">
        <f aca="false">G12-B12</f>
        <v>0</v>
      </c>
    </row>
    <row r="13" customFormat="false" ht="15" hidden="false" customHeight="false" outlineLevel="0" collapsed="false">
      <c r="A13" s="43" t="s">
        <v>18</v>
      </c>
      <c r="B13" s="44" t="n">
        <v>1</v>
      </c>
      <c r="C13" s="44"/>
      <c r="D13" s="44"/>
      <c r="E13" s="45" t="n">
        <v>1</v>
      </c>
      <c r="F13" s="46" t="n">
        <f aca="false">E13-B13</f>
        <v>0</v>
      </c>
      <c r="G13" s="47" t="n">
        <v>1</v>
      </c>
      <c r="H13" s="47"/>
      <c r="I13" s="47"/>
      <c r="J13" s="47"/>
      <c r="K13" s="48" t="n">
        <f aca="false">G13-B13</f>
        <v>0</v>
      </c>
    </row>
    <row r="14" customFormat="false" ht="15" hidden="false" customHeight="false" outlineLevel="0" collapsed="false">
      <c r="A14" s="43" t="s">
        <v>19</v>
      </c>
      <c r="B14" s="44" t="n">
        <v>1</v>
      </c>
      <c r="C14" s="44"/>
      <c r="D14" s="44"/>
      <c r="E14" s="45" t="n">
        <v>3</v>
      </c>
      <c r="F14" s="46" t="n">
        <f aca="false">E14-B14</f>
        <v>2</v>
      </c>
      <c r="G14" s="47" t="n">
        <v>3</v>
      </c>
      <c r="H14" s="47"/>
      <c r="I14" s="47"/>
      <c r="J14" s="47"/>
      <c r="K14" s="48" t="n">
        <f aca="false">G14-B14</f>
        <v>2</v>
      </c>
    </row>
    <row r="15" customFormat="false" ht="15" hidden="false" customHeight="false" outlineLevel="0" collapsed="false">
      <c r="A15" s="36"/>
      <c r="B15" s="49"/>
      <c r="C15" s="49"/>
      <c r="D15" s="50"/>
      <c r="E15" s="51"/>
      <c r="F15" s="51"/>
      <c r="G15" s="52"/>
      <c r="H15" s="52"/>
      <c r="I15" s="52"/>
      <c r="J15" s="53"/>
    </row>
    <row r="16" customFormat="false" ht="15" hidden="false" customHeight="false" outlineLevel="0" collapsed="false">
      <c r="A16" s="36"/>
      <c r="B16" s="49"/>
      <c r="C16" s="49"/>
      <c r="D16" s="50"/>
      <c r="E16" s="51"/>
      <c r="F16" s="51"/>
      <c r="G16" s="52"/>
      <c r="H16" s="52"/>
      <c r="I16" s="52"/>
      <c r="J16" s="53"/>
    </row>
    <row r="17" customFormat="false" ht="15.75" hidden="false" customHeight="false" outlineLevel="0" collapsed="false">
      <c r="A17" s="54" t="s">
        <v>20</v>
      </c>
      <c r="N17" s="55"/>
      <c r="O17" s="6"/>
      <c r="P17" s="6"/>
      <c r="Q17" s="6"/>
    </row>
    <row r="18" customFormat="false" ht="51" hidden="false" customHeight="true" outlineLevel="0" collapsed="false">
      <c r="A18" s="56" t="s">
        <v>21</v>
      </c>
      <c r="B18" s="57" t="s">
        <v>22</v>
      </c>
      <c r="C18" s="58" t="s">
        <v>23</v>
      </c>
      <c r="D18" s="58" t="s">
        <v>24</v>
      </c>
      <c r="E18" s="58" t="s">
        <v>25</v>
      </c>
      <c r="F18" s="58" t="s">
        <v>26</v>
      </c>
      <c r="G18" s="59" t="s">
        <v>27</v>
      </c>
      <c r="H18" s="59"/>
      <c r="I18" s="60"/>
      <c r="J18" s="58" t="s">
        <v>28</v>
      </c>
      <c r="K18" s="61" t="s">
        <v>29</v>
      </c>
      <c r="N18" s="55"/>
      <c r="O18" s="6"/>
      <c r="P18" s="6"/>
      <c r="Q18" s="6"/>
    </row>
    <row r="19" customFormat="false" ht="15" hidden="false" customHeight="false" outlineLevel="0" collapsed="false">
      <c r="A19" s="56"/>
      <c r="B19" s="62" t="s">
        <v>30</v>
      </c>
      <c r="C19" s="62" t="n">
        <v>694</v>
      </c>
      <c r="D19" s="62" t="n">
        <v>2240</v>
      </c>
      <c r="F19" s="62" t="n">
        <f aca="false">D19+E21</f>
        <v>2640</v>
      </c>
      <c r="G19" s="63" t="n">
        <v>0</v>
      </c>
      <c r="H19" s="63"/>
      <c r="I19" s="64"/>
      <c r="J19" s="65" t="s">
        <v>31</v>
      </c>
      <c r="K19" s="66" t="s">
        <v>31</v>
      </c>
      <c r="N19" s="55"/>
      <c r="O19" s="6"/>
      <c r="P19" s="6"/>
      <c r="Q19" s="6"/>
    </row>
    <row r="20" customFormat="false" ht="15" hidden="false" customHeight="false" outlineLevel="0" collapsed="false">
      <c r="A20" s="56"/>
      <c r="B20" s="62" t="s">
        <v>32</v>
      </c>
      <c r="C20" s="67" t="n">
        <v>604</v>
      </c>
      <c r="D20" s="67" t="n">
        <v>2248</v>
      </c>
      <c r="E20" s="67"/>
      <c r="F20" s="67"/>
      <c r="G20" s="68"/>
      <c r="H20" s="69"/>
      <c r="I20" s="69"/>
      <c r="J20" s="70"/>
      <c r="K20" s="71"/>
      <c r="N20" s="55"/>
      <c r="O20" s="6"/>
      <c r="P20" s="6"/>
      <c r="Q20" s="6"/>
    </row>
    <row r="21" customFormat="false" ht="15" hidden="false" customHeight="false" outlineLevel="0" collapsed="false">
      <c r="A21" s="56"/>
      <c r="B21" s="62" t="s">
        <v>33</v>
      </c>
      <c r="C21" s="67" t="n">
        <v>488</v>
      </c>
      <c r="D21" s="67" t="n">
        <v>1855</v>
      </c>
      <c r="E21" s="62" t="n">
        <v>400</v>
      </c>
      <c r="F21" s="67"/>
      <c r="G21" s="68"/>
      <c r="H21" s="69"/>
      <c r="I21" s="69"/>
      <c r="J21" s="70"/>
      <c r="K21" s="71"/>
      <c r="N21" s="55"/>
      <c r="O21" s="6"/>
      <c r="P21" s="6"/>
      <c r="Q21" s="6"/>
    </row>
    <row r="22" customFormat="false" ht="15" hidden="false" customHeight="false" outlineLevel="0" collapsed="false">
      <c r="A22" s="56"/>
      <c r="B22" s="67" t="s">
        <v>34</v>
      </c>
      <c r="C22" s="67" t="n">
        <v>3207</v>
      </c>
      <c r="D22" s="67" t="n">
        <v>0</v>
      </c>
      <c r="E22" s="67"/>
      <c r="F22" s="67"/>
      <c r="G22" s="68"/>
      <c r="H22" s="69"/>
      <c r="I22" s="69"/>
      <c r="J22" s="70"/>
      <c r="K22" s="71"/>
      <c r="N22" s="55"/>
      <c r="O22" s="6"/>
      <c r="P22" s="6"/>
      <c r="Q22" s="6"/>
    </row>
    <row r="23" customFormat="false" ht="15.75" hidden="false" customHeight="false" outlineLevel="0" collapsed="false">
      <c r="A23" s="56"/>
      <c r="B23" s="72" t="s">
        <v>35</v>
      </c>
      <c r="C23" s="72" t="n">
        <f aca="false">SUM(C19:C22)</f>
        <v>4993</v>
      </c>
      <c r="D23" s="73" t="n">
        <f aca="false">SUM(D19:D22)</f>
        <v>6343</v>
      </c>
      <c r="E23" s="72" t="n">
        <f aca="false">SUM(E21:E21)</f>
        <v>400</v>
      </c>
      <c r="F23" s="73" t="n">
        <f aca="false">SUM(D23:E23)</f>
        <v>6743</v>
      </c>
      <c r="G23" s="73" t="n">
        <f aca="false">SUM(G19:G19)</f>
        <v>0</v>
      </c>
      <c r="H23" s="73"/>
      <c r="I23" s="74"/>
      <c r="J23" s="75" t="s">
        <v>31</v>
      </c>
      <c r="K23" s="76" t="s">
        <v>31</v>
      </c>
      <c r="L23" s="77"/>
      <c r="M23" s="55"/>
      <c r="N23" s="55"/>
      <c r="O23" s="6"/>
      <c r="P23" s="6"/>
      <c r="Q23" s="6"/>
    </row>
    <row r="24" customFormat="false" ht="15.75" hidden="false" customHeight="false" outlineLevel="0" collapsed="false">
      <c r="A24" s="6"/>
      <c r="E24" s="77"/>
      <c r="F24" s="77"/>
      <c r="J24" s="77"/>
      <c r="K24" s="77"/>
      <c r="L24" s="77"/>
      <c r="M24" s="55"/>
    </row>
    <row r="25" customFormat="false" ht="33.75" hidden="false" customHeight="true" outlineLevel="0" collapsed="false">
      <c r="A25" s="78" t="s">
        <v>36</v>
      </c>
      <c r="B25" s="57" t="s">
        <v>22</v>
      </c>
      <c r="C25" s="58" t="s">
        <v>37</v>
      </c>
      <c r="D25" s="58" t="s">
        <v>38</v>
      </c>
      <c r="E25" s="58"/>
      <c r="F25" s="58"/>
      <c r="G25" s="79" t="s">
        <v>39</v>
      </c>
      <c r="H25" s="79"/>
      <c r="I25" s="79" t="s">
        <v>40</v>
      </c>
      <c r="J25" s="58" t="s">
        <v>28</v>
      </c>
      <c r="K25" s="61" t="s">
        <v>29</v>
      </c>
      <c r="L25" s="6"/>
      <c r="N25" s="6"/>
      <c r="O25" s="6"/>
      <c r="P25" s="6"/>
      <c r="Q25" s="6"/>
    </row>
    <row r="26" customFormat="false" ht="51" hidden="false" customHeight="false" outlineLevel="0" collapsed="false">
      <c r="A26" s="78"/>
      <c r="B26" s="57"/>
      <c r="C26" s="58"/>
      <c r="D26" s="58"/>
      <c r="E26" s="58"/>
      <c r="F26" s="58"/>
      <c r="G26" s="80" t="s">
        <v>41</v>
      </c>
      <c r="H26" s="81" t="s">
        <v>42</v>
      </c>
      <c r="I26" s="79"/>
      <c r="J26" s="58"/>
      <c r="K26" s="61"/>
      <c r="L26" s="6"/>
      <c r="N26" s="6"/>
      <c r="O26" s="6"/>
      <c r="P26" s="6"/>
      <c r="Q26" s="6"/>
    </row>
    <row r="27" customFormat="false" ht="15" hidden="false" customHeight="false" outlineLevel="0" collapsed="false">
      <c r="A27" s="78"/>
      <c r="B27" s="82" t="n">
        <v>1</v>
      </c>
      <c r="C27" s="48" t="n">
        <v>2908</v>
      </c>
      <c r="D27" s="48" t="n">
        <f aca="false">D34/C34*C27</f>
        <v>14044.7661648029</v>
      </c>
      <c r="E27" s="48"/>
      <c r="F27" s="48"/>
      <c r="G27" s="83" t="n">
        <f aca="false">D27*0.85/35*2.5</f>
        <v>852.717945720176</v>
      </c>
      <c r="H27" s="84" t="n">
        <f aca="false">H34/(C34-I34)*(C27-I27)</f>
        <v>403.131386138614</v>
      </c>
      <c r="I27" s="13" t="n">
        <v>1360</v>
      </c>
      <c r="J27" s="65" t="n">
        <v>0.45</v>
      </c>
      <c r="K27" s="85" t="n">
        <v>12</v>
      </c>
      <c r="N27" s="55"/>
      <c r="O27" s="6"/>
      <c r="P27" s="6"/>
      <c r="Q27" s="6"/>
    </row>
    <row r="28" customFormat="false" ht="15" hidden="false" customHeight="false" outlineLevel="0" collapsed="false">
      <c r="A28" s="78"/>
      <c r="B28" s="86" t="n">
        <v>2</v>
      </c>
      <c r="C28" s="62" t="n">
        <v>4936</v>
      </c>
      <c r="D28" s="48" t="n">
        <f aca="false">D34/C34*C28</f>
        <v>23839.3967639158</v>
      </c>
      <c r="E28" s="48"/>
      <c r="F28" s="48"/>
      <c r="G28" s="83" t="n">
        <f aca="false">D28*0.85/35*2.5</f>
        <v>1447.3919463806</v>
      </c>
      <c r="H28" s="84" t="n">
        <f aca="false">H34/(C34-I34)*(C28-I28)</f>
        <v>1148.71611386139</v>
      </c>
      <c r="I28" s="13" t="n">
        <v>525</v>
      </c>
      <c r="J28" s="65" t="n">
        <v>0.45</v>
      </c>
      <c r="K28" s="85" t="n">
        <v>12</v>
      </c>
      <c r="N28" s="55"/>
      <c r="O28" s="6"/>
      <c r="P28" s="6"/>
      <c r="Q28" s="6"/>
    </row>
    <row r="29" customFormat="false" ht="15" hidden="false" customHeight="false" outlineLevel="0" collapsed="false">
      <c r="A29" s="78"/>
      <c r="B29" s="86" t="s">
        <v>43</v>
      </c>
      <c r="C29" s="62" t="n">
        <v>1064</v>
      </c>
      <c r="D29" s="48" t="n">
        <f aca="false">D34/C34*C29</f>
        <v>5138.80027487974</v>
      </c>
      <c r="E29" s="48"/>
      <c r="F29" s="48"/>
      <c r="G29" s="83"/>
      <c r="H29" s="84"/>
      <c r="I29" s="13"/>
      <c r="J29" s="65"/>
      <c r="K29" s="85"/>
      <c r="N29" s="55"/>
      <c r="O29" s="6"/>
      <c r="P29" s="6"/>
      <c r="Q29" s="6"/>
    </row>
    <row r="30" customFormat="false" ht="15" hidden="false" customHeight="false" outlineLevel="0" collapsed="false">
      <c r="A30" s="78"/>
      <c r="B30" s="86" t="n">
        <v>3</v>
      </c>
      <c r="C30" s="62" t="n">
        <v>1036</v>
      </c>
      <c r="D30" s="48" t="n">
        <f aca="false">D34/C34*C30</f>
        <v>5003.56868869869</v>
      </c>
      <c r="E30" s="48"/>
      <c r="F30" s="48"/>
      <c r="G30" s="83" t="n">
        <f aca="false">D30*0.85/35*2.5</f>
        <v>303.788098956706</v>
      </c>
      <c r="H30" s="84" t="n">
        <f aca="false">H34/(C34-I34)*(C30-I30)</f>
        <v>-178.388242574257</v>
      </c>
      <c r="I30" s="13" t="n">
        <v>1721</v>
      </c>
      <c r="J30" s="65" t="n">
        <v>0.45</v>
      </c>
      <c r="K30" s="85" t="n">
        <v>12</v>
      </c>
      <c r="N30" s="55"/>
      <c r="O30" s="6"/>
      <c r="P30" s="6"/>
      <c r="Q30" s="6"/>
    </row>
    <row r="31" customFormat="false" ht="15" hidden="false" customHeight="false" outlineLevel="0" collapsed="false">
      <c r="A31" s="78"/>
      <c r="B31" s="86" t="n">
        <v>4</v>
      </c>
      <c r="C31" s="62" t="n">
        <v>4703</v>
      </c>
      <c r="D31" s="48" t="n">
        <f aca="false">D34/C34*C31</f>
        <v>22714.0767789092</v>
      </c>
      <c r="E31" s="48"/>
      <c r="F31" s="48"/>
      <c r="G31" s="83" t="n">
        <f aca="false">D31*0.85/35*2.5</f>
        <v>1379.06894729092</v>
      </c>
      <c r="H31" s="84" t="n">
        <f aca="false">H34/(C34-I34)*(C31-I31)</f>
        <v>1151.58074257426</v>
      </c>
      <c r="I31" s="13" t="n">
        <v>281</v>
      </c>
      <c r="J31" s="65" t="n">
        <v>0.45</v>
      </c>
      <c r="K31" s="85" t="n">
        <v>12</v>
      </c>
      <c r="N31" s="55"/>
      <c r="O31" s="6"/>
      <c r="P31" s="6"/>
      <c r="Q31" s="6"/>
    </row>
    <row r="32" customFormat="false" ht="15" hidden="false" customHeight="false" outlineLevel="0" collapsed="false">
      <c r="A32" s="78"/>
      <c r="B32" s="86" t="n">
        <v>5</v>
      </c>
      <c r="C32" s="67" t="n">
        <v>349</v>
      </c>
      <c r="D32" s="48" t="n">
        <f aca="false">D34/C34*C32</f>
        <v>1685.56512775661</v>
      </c>
      <c r="E32" s="48"/>
      <c r="F32" s="48"/>
      <c r="G32" s="83" t="n">
        <f aca="false">D32*0.85/35*2.5</f>
        <v>102.337882756651</v>
      </c>
      <c r="H32" s="87"/>
      <c r="I32" s="88"/>
      <c r="J32" s="70"/>
      <c r="K32" s="89"/>
      <c r="N32" s="55"/>
      <c r="O32" s="6"/>
      <c r="P32" s="6"/>
      <c r="Q32" s="6"/>
    </row>
    <row r="33" customFormat="false" ht="15" hidden="false" customHeight="false" outlineLevel="0" collapsed="false">
      <c r="A33" s="78"/>
      <c r="B33" s="86" t="n">
        <v>6</v>
      </c>
      <c r="C33" s="67" t="n">
        <v>1011</v>
      </c>
      <c r="D33" s="48" t="n">
        <f aca="false">D34/C34*C33</f>
        <v>4882.82620103705</v>
      </c>
      <c r="E33" s="48"/>
      <c r="F33" s="48"/>
      <c r="G33" s="83" t="n">
        <f aca="false">D33*0.85/35*2.5</f>
        <v>296.457305062963</v>
      </c>
      <c r="H33" s="87"/>
      <c r="I33" s="88"/>
      <c r="J33" s="70"/>
      <c r="K33" s="89"/>
      <c r="N33" s="55"/>
      <c r="O33" s="6"/>
      <c r="P33" s="6"/>
      <c r="Q33" s="6"/>
    </row>
    <row r="34" customFormat="false" ht="15.75" hidden="false" customHeight="false" outlineLevel="0" collapsed="false">
      <c r="A34" s="78"/>
      <c r="B34" s="72" t="s">
        <v>44</v>
      </c>
      <c r="C34" s="73" t="n">
        <f aca="false">SUM(C27:C33)</f>
        <v>16007</v>
      </c>
      <c r="D34" s="73" t="n">
        <f aca="false">D38-F23</f>
        <v>77309</v>
      </c>
      <c r="E34" s="73"/>
      <c r="F34" s="73"/>
      <c r="G34" s="90" t="n">
        <f aca="false">SUM(G27:G31)</f>
        <v>3982.9669383484</v>
      </c>
      <c r="H34" s="91" t="n">
        <f aca="false">J38-G23</f>
        <v>3156.3</v>
      </c>
      <c r="I34" s="92" t="n">
        <f aca="false">SUM(I27:I31)</f>
        <v>3887</v>
      </c>
      <c r="J34" s="93" t="n">
        <v>0.45</v>
      </c>
      <c r="K34" s="94" t="n">
        <v>12</v>
      </c>
      <c r="N34" s="55"/>
      <c r="O34" s="6"/>
      <c r="P34" s="6"/>
      <c r="Q34" s="6"/>
    </row>
    <row r="35" customFormat="false" ht="15" hidden="false" customHeight="false" outlineLevel="0" collapsed="false">
      <c r="A35" s="95"/>
      <c r="B35" s="96"/>
      <c r="C35" s="97"/>
      <c r="D35" s="97"/>
      <c r="E35" s="98" t="n">
        <f aca="false">D34/C34</f>
        <v>4.82969950646592</v>
      </c>
      <c r="F35" s="97"/>
      <c r="G35" s="97"/>
      <c r="H35" s="99"/>
      <c r="I35" s="99"/>
      <c r="J35" s="100"/>
      <c r="K35" s="97"/>
      <c r="N35" s="55"/>
      <c r="O35" s="6"/>
      <c r="P35" s="6"/>
      <c r="Q35" s="6"/>
    </row>
    <row r="36" customFormat="false" ht="15.75" hidden="false" customHeight="false" outlineLevel="0" collapsed="false"/>
    <row r="37" customFormat="false" ht="75" hidden="false" customHeight="true" outlineLevel="0" collapsed="false">
      <c r="A37" s="2" t="s">
        <v>35</v>
      </c>
      <c r="B37" s="101" t="s">
        <v>45</v>
      </c>
      <c r="C37" s="101"/>
      <c r="D37" s="101" t="s">
        <v>46</v>
      </c>
      <c r="E37" s="101" t="s">
        <v>47</v>
      </c>
      <c r="F37" s="101"/>
      <c r="G37" s="101" t="s">
        <v>48</v>
      </c>
      <c r="H37" s="101"/>
      <c r="I37" s="101"/>
      <c r="J37" s="102" t="s">
        <v>39</v>
      </c>
      <c r="K37" s="102"/>
      <c r="L37" s="77"/>
      <c r="M37" s="55"/>
      <c r="N37" s="6"/>
      <c r="O37" s="6"/>
      <c r="P37" s="6"/>
      <c r="Q37" s="6"/>
    </row>
    <row r="38" customFormat="false" ht="27.75" hidden="false" customHeight="true" outlineLevel="0" collapsed="false">
      <c r="A38" s="2"/>
      <c r="B38" s="103" t="n">
        <v>31775</v>
      </c>
      <c r="C38" s="103"/>
      <c r="D38" s="73" t="n">
        <f aca="false">G4</f>
        <v>84052</v>
      </c>
      <c r="E38" s="73" t="n">
        <f aca="false">F23</f>
        <v>6743</v>
      </c>
      <c r="F38" s="73"/>
      <c r="G38" s="104" t="n">
        <f aca="false">D38-E38</f>
        <v>77309</v>
      </c>
      <c r="H38" s="104"/>
      <c r="I38" s="104"/>
      <c r="J38" s="105" t="n">
        <f aca="false">(G2-G7)*J8</f>
        <v>3156.3</v>
      </c>
      <c r="K38" s="105"/>
      <c r="L38" s="77"/>
      <c r="M38" s="55"/>
      <c r="N38" s="6"/>
      <c r="O38" s="6"/>
      <c r="P38" s="6"/>
      <c r="Q38" s="6"/>
    </row>
    <row r="40" customFormat="false" ht="15" hidden="false" customHeight="false" outlineLevel="0" collapsed="false">
      <c r="L40" s="6"/>
      <c r="M40" s="6"/>
      <c r="N40" s="6"/>
      <c r="O40" s="6"/>
      <c r="P40" s="6"/>
      <c r="Q40" s="6"/>
    </row>
    <row r="41" customFormat="false" ht="15" hidden="false" customHeight="false" outlineLevel="0" collapsed="false">
      <c r="D41" s="0" t="s">
        <v>49</v>
      </c>
      <c r="E41" s="1" t="n">
        <v>3005</v>
      </c>
      <c r="F41" s="106" t="n">
        <f aca="false">E41*E35</f>
        <v>14513.2470169301</v>
      </c>
      <c r="L41" s="6"/>
      <c r="M41" s="6"/>
      <c r="N41" s="6"/>
      <c r="O41" s="6"/>
      <c r="P41" s="6"/>
      <c r="Q41" s="6"/>
    </row>
    <row r="42" customFormat="false" ht="15" hidden="false" customHeight="false" outlineLevel="0" collapsed="false">
      <c r="L42" s="6"/>
      <c r="M42" s="6"/>
      <c r="N42" s="6"/>
      <c r="O42" s="6"/>
      <c r="P42" s="6"/>
      <c r="Q42" s="6"/>
    </row>
    <row r="43" customFormat="false" ht="15" hidden="false" customHeight="false" outlineLevel="0" collapsed="false">
      <c r="L43" s="6"/>
      <c r="M43" s="6"/>
      <c r="N43" s="6"/>
      <c r="O43" s="6"/>
      <c r="P43" s="6"/>
      <c r="Q43" s="6"/>
    </row>
    <row r="50" customFormat="false" ht="15" hidden="false" customHeight="true" outlineLevel="0" collapsed="false">
      <c r="B50" s="62" t="s">
        <v>1</v>
      </c>
      <c r="C50" s="62"/>
      <c r="D50" s="107"/>
      <c r="E50" s="108"/>
      <c r="F50" s="108"/>
      <c r="G50" s="109" t="s">
        <v>4</v>
      </c>
      <c r="H50" s="109"/>
      <c r="I50" s="109"/>
      <c r="J50" s="109"/>
    </row>
    <row r="51" customFormat="false" ht="15" hidden="false" customHeight="false" outlineLevel="0" collapsed="false">
      <c r="D51" s="110"/>
      <c r="E51" s="108"/>
      <c r="F51" s="108"/>
    </row>
    <row r="52" customFormat="false" ht="15" hidden="false" customHeight="false" outlineLevel="0" collapsed="false">
      <c r="A52" s="111" t="s">
        <v>50</v>
      </c>
      <c r="B52" s="48" t="n">
        <f aca="false">B2-B53</f>
        <v>-4187</v>
      </c>
      <c r="C52" s="65" t="n">
        <f aca="false">B52/B2</f>
        <v>-0.199257602436587</v>
      </c>
      <c r="D52" s="112"/>
      <c r="E52" s="113"/>
      <c r="F52" s="113"/>
      <c r="G52" s="114" t="n">
        <v>10492</v>
      </c>
      <c r="H52" s="114"/>
      <c r="I52" s="114"/>
      <c r="J52" s="65" t="n">
        <f aca="false">G52/G2</f>
        <v>0.499309950982725</v>
      </c>
      <c r="K52" s="115"/>
    </row>
    <row r="53" customFormat="false" ht="15" hidden="false" customHeight="false" outlineLevel="0" collapsed="false">
      <c r="A53" s="111" t="s">
        <v>51</v>
      </c>
      <c r="B53" s="48" t="n">
        <v>25200</v>
      </c>
      <c r="C53" s="65" t="n">
        <f aca="false">B53/B2</f>
        <v>1.19925760243659</v>
      </c>
      <c r="D53" s="112"/>
      <c r="E53" s="113"/>
      <c r="F53" s="113"/>
      <c r="G53" s="48" t="n">
        <f aca="false">G2-G52</f>
        <v>10521</v>
      </c>
      <c r="H53" s="116"/>
      <c r="I53" s="116"/>
      <c r="J53" s="65" t="n">
        <f aca="false">G53/G2</f>
        <v>0.500690049017275</v>
      </c>
      <c r="K53" s="115"/>
    </row>
    <row r="54" customFormat="false" ht="15" hidden="false" customHeight="false" outlineLevel="0" collapsed="false">
      <c r="A54" s="111" t="s">
        <v>52</v>
      </c>
      <c r="B54" s="48"/>
      <c r="C54" s="65" t="n">
        <f aca="false">B54/B2</f>
        <v>0</v>
      </c>
      <c r="D54" s="112"/>
      <c r="E54" s="113"/>
      <c r="F54" s="113"/>
      <c r="G54" s="48"/>
      <c r="H54" s="117"/>
      <c r="I54" s="117"/>
      <c r="J54" s="65" t="n">
        <f aca="false">G54/G2</f>
        <v>0</v>
      </c>
      <c r="K54" s="115"/>
    </row>
    <row r="55" customFormat="false" ht="15" hidden="false" customHeight="false" outlineLevel="0" collapsed="false">
      <c r="A55" s="111" t="s">
        <v>53</v>
      </c>
      <c r="B55" s="48" t="n">
        <v>0</v>
      </c>
      <c r="C55" s="65" t="n">
        <f aca="false">B55/B2</f>
        <v>0</v>
      </c>
      <c r="D55" s="112"/>
      <c r="E55" s="113"/>
      <c r="F55" s="113"/>
      <c r="G55" s="62" t="n">
        <v>0</v>
      </c>
      <c r="H55" s="62"/>
      <c r="I55" s="62"/>
      <c r="J55" s="65" t="n">
        <f aca="false">G55/G2</f>
        <v>0</v>
      </c>
      <c r="K55" s="115"/>
    </row>
  </sheetData>
  <mergeCells count="60">
    <mergeCell ref="B1:D1"/>
    <mergeCell ref="G1:J1"/>
    <mergeCell ref="B2:D2"/>
    <mergeCell ref="G2:J2"/>
    <mergeCell ref="B3:D3"/>
    <mergeCell ref="G3:J3"/>
    <mergeCell ref="C4:D5"/>
    <mergeCell ref="E4:E5"/>
    <mergeCell ref="F4:F5"/>
    <mergeCell ref="G4:J5"/>
    <mergeCell ref="K4:K5"/>
    <mergeCell ref="G7:H7"/>
    <mergeCell ref="G8:H8"/>
    <mergeCell ref="B10:D10"/>
    <mergeCell ref="G10:J10"/>
    <mergeCell ref="B11:D11"/>
    <mergeCell ref="G11:J11"/>
    <mergeCell ref="B12:D12"/>
    <mergeCell ref="G12:J12"/>
    <mergeCell ref="B13:D13"/>
    <mergeCell ref="G13:J13"/>
    <mergeCell ref="B14:D14"/>
    <mergeCell ref="G14:J14"/>
    <mergeCell ref="A18:A23"/>
    <mergeCell ref="G18:H18"/>
    <mergeCell ref="G19:H19"/>
    <mergeCell ref="G23:H23"/>
    <mergeCell ref="A25:A34"/>
    <mergeCell ref="B25:B26"/>
    <mergeCell ref="C25:C26"/>
    <mergeCell ref="D25:F26"/>
    <mergeCell ref="G25:H25"/>
    <mergeCell ref="I25:I26"/>
    <mergeCell ref="J25:J26"/>
    <mergeCell ref="K25:K26"/>
    <mergeCell ref="D27:F27"/>
    <mergeCell ref="D28:F28"/>
    <mergeCell ref="D29:F29"/>
    <mergeCell ref="D30:F30"/>
    <mergeCell ref="D31:F31"/>
    <mergeCell ref="D32:F32"/>
    <mergeCell ref="D33:F33"/>
    <mergeCell ref="D34:F34"/>
    <mergeCell ref="A37:A38"/>
    <mergeCell ref="B37:C37"/>
    <mergeCell ref="E37:F37"/>
    <mergeCell ref="G37:I37"/>
    <mergeCell ref="J37:K37"/>
    <mergeCell ref="B38:C38"/>
    <mergeCell ref="E38:F38"/>
    <mergeCell ref="G38:I38"/>
    <mergeCell ref="J38:K38"/>
    <mergeCell ref="B50:C50"/>
    <mergeCell ref="G50:J50"/>
    <mergeCell ref="E52:F52"/>
    <mergeCell ref="B53:B54"/>
    <mergeCell ref="E53:F53"/>
    <mergeCell ref="G53:G54"/>
    <mergeCell ref="E54:F54"/>
    <mergeCell ref="E55:F5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5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Q2" activeCellId="0" sqref="Q2"/>
    </sheetView>
  </sheetViews>
  <sheetFormatPr defaultRowHeight="15" zeroHeight="false" outlineLevelRow="0" outlineLevelCol="0"/>
  <cols>
    <col collapsed="false" customWidth="true" hidden="false" outlineLevel="0" max="1" min="1" style="0" width="71.86"/>
    <col collapsed="false" customWidth="true" hidden="false" outlineLevel="0" max="2" min="2" style="0" width="12.86"/>
    <col collapsed="false" customWidth="true" hidden="false" outlineLevel="0" max="3" min="3" style="1" width="12.42"/>
    <col collapsed="false" customWidth="true" hidden="false" outlineLevel="0" max="4" min="4" style="0" width="16.29"/>
    <col collapsed="false" customWidth="true" hidden="false" outlineLevel="0" max="5" min="5" style="1" width="14.01"/>
    <col collapsed="false" customWidth="true" hidden="false" outlineLevel="0" max="6" min="6" style="1" width="15.71"/>
    <col collapsed="false" customWidth="true" hidden="false" outlineLevel="0" max="7" min="7" style="1" width="16.29"/>
    <col collapsed="false" customWidth="true" hidden="false" outlineLevel="0" max="8" min="8" style="1" width="17.13"/>
    <col collapsed="false" customWidth="true" hidden="false" outlineLevel="0" max="9" min="9" style="1" width="13.43"/>
    <col collapsed="false" customWidth="true" hidden="false" outlineLevel="0" max="10" min="10" style="1" width="14.86"/>
    <col collapsed="false" customWidth="true" hidden="false" outlineLevel="0" max="11" min="11" style="1" width="13.29"/>
    <col collapsed="false" customWidth="true" hidden="false" outlineLevel="0" max="12" min="12" style="0" width="10.99"/>
    <col collapsed="false" customWidth="true" hidden="false" outlineLevel="0" max="13" min="13" style="0" width="12.42"/>
    <col collapsed="false" customWidth="true" hidden="false" outlineLevel="0" max="1025" min="14" style="0" width="8.67"/>
  </cols>
  <sheetData>
    <row r="1" customFormat="false" ht="86.25" hidden="false" customHeight="true" outlineLevel="0" collapsed="false">
      <c r="A1" s="2" t="s">
        <v>54</v>
      </c>
      <c r="B1" s="3" t="s">
        <v>1</v>
      </c>
      <c r="C1" s="3"/>
      <c r="D1" s="3"/>
      <c r="E1" s="4" t="s">
        <v>2</v>
      </c>
      <c r="F1" s="4" t="s">
        <v>3</v>
      </c>
      <c r="G1" s="4" t="s">
        <v>4</v>
      </c>
      <c r="H1" s="4"/>
      <c r="I1" s="4"/>
      <c r="J1" s="4"/>
      <c r="K1" s="5" t="s">
        <v>3</v>
      </c>
      <c r="L1" s="6"/>
      <c r="M1" s="6"/>
      <c r="N1" s="95"/>
      <c r="O1" s="95"/>
      <c r="P1" s="95"/>
      <c r="Q1" s="6"/>
    </row>
    <row r="2" customFormat="false" ht="23.7" hidden="false" customHeight="true" outlineLevel="0" collapsed="false">
      <c r="A2" s="118" t="s">
        <v>5</v>
      </c>
      <c r="B2" s="119" t="n">
        <v>18070</v>
      </c>
      <c r="C2" s="119"/>
      <c r="D2" s="119"/>
      <c r="E2" s="120" t="n">
        <v>17500</v>
      </c>
      <c r="F2" s="121" t="n">
        <f aca="false">B2-E2</f>
        <v>570</v>
      </c>
      <c r="G2" s="8" t="n">
        <v>18070</v>
      </c>
      <c r="H2" s="8"/>
      <c r="I2" s="8"/>
      <c r="J2" s="8"/>
      <c r="K2" s="9" t="n">
        <f aca="false">G2-B2</f>
        <v>0</v>
      </c>
      <c r="L2" s="6"/>
      <c r="N2" s="122"/>
      <c r="O2" s="122"/>
      <c r="P2" s="95"/>
      <c r="Q2" s="6"/>
    </row>
    <row r="3" customFormat="false" ht="26.3" hidden="false" customHeight="true" outlineLevel="0" collapsed="false">
      <c r="A3" s="123" t="s">
        <v>6</v>
      </c>
      <c r="B3" s="11" t="n">
        <f aca="false">C4/B2</f>
        <v>0.902490315439956</v>
      </c>
      <c r="C3" s="11"/>
      <c r="D3" s="11"/>
      <c r="E3" s="11" t="n">
        <v>2.5</v>
      </c>
      <c r="F3" s="11" t="n">
        <f aca="false">E3-B3</f>
        <v>1.59750968456004</v>
      </c>
      <c r="G3" s="11" t="n">
        <v>2.5</v>
      </c>
      <c r="H3" s="11"/>
      <c r="I3" s="11"/>
      <c r="J3" s="11"/>
      <c r="K3" s="12" t="n">
        <f aca="false">G3-B3</f>
        <v>1.59750968456004</v>
      </c>
      <c r="L3" s="6"/>
      <c r="M3" s="6"/>
      <c r="N3" s="95"/>
      <c r="O3" s="95"/>
      <c r="P3" s="95"/>
      <c r="Q3" s="6"/>
    </row>
    <row r="4" customFormat="false" ht="15" hidden="false" customHeight="false" outlineLevel="0" collapsed="false">
      <c r="A4" s="10" t="s">
        <v>7</v>
      </c>
      <c r="B4" s="13" t="n">
        <f aca="false">D22</f>
        <v>7240</v>
      </c>
      <c r="C4" s="14" t="n">
        <v>16308</v>
      </c>
      <c r="D4" s="14"/>
      <c r="E4" s="14" t="n">
        <f aca="false">B2*E3</f>
        <v>45175</v>
      </c>
      <c r="F4" s="14" t="n">
        <f aca="false">E4-C4</f>
        <v>28867</v>
      </c>
      <c r="G4" s="14" t="n">
        <f aca="false">G2*G3</f>
        <v>45175</v>
      </c>
      <c r="H4" s="14"/>
      <c r="I4" s="14"/>
      <c r="J4" s="14"/>
      <c r="K4" s="15" t="n">
        <f aca="false">G4-C4</f>
        <v>28867</v>
      </c>
      <c r="L4" s="6"/>
      <c r="M4" s="6"/>
      <c r="N4" s="95"/>
      <c r="O4" s="95"/>
      <c r="P4" s="95"/>
      <c r="Q4" s="6"/>
    </row>
    <row r="5" customFormat="false" ht="15.75" hidden="false" customHeight="false" outlineLevel="0" collapsed="false">
      <c r="A5" s="16" t="s">
        <v>8</v>
      </c>
      <c r="B5" s="14" t="n">
        <f aca="false">C4-B4</f>
        <v>9068</v>
      </c>
      <c r="C5" s="14"/>
      <c r="D5" s="14"/>
      <c r="E5" s="14"/>
      <c r="F5" s="14"/>
      <c r="G5" s="14"/>
      <c r="H5" s="14"/>
      <c r="I5" s="14"/>
      <c r="J5" s="14"/>
      <c r="K5" s="15"/>
      <c r="L5" s="6"/>
      <c r="M5" s="6"/>
      <c r="N5" s="95"/>
      <c r="O5" s="95"/>
      <c r="P5" s="95"/>
      <c r="Q5" s="6"/>
    </row>
    <row r="6" customFormat="false" ht="15.75" hidden="false" customHeight="false" outlineLevel="0" collapsed="false">
      <c r="N6" s="124"/>
      <c r="O6" s="124"/>
      <c r="P6" s="124"/>
    </row>
    <row r="7" s="110" customFormat="true" ht="15" hidden="false" customHeight="false" outlineLevel="0" collapsed="false">
      <c r="A7" s="125" t="s">
        <v>9</v>
      </c>
      <c r="B7" s="126" t="n">
        <v>2446</v>
      </c>
      <c r="C7" s="127" t="n">
        <f aca="false">B7/B2</f>
        <v>0.135362479247371</v>
      </c>
      <c r="D7" s="128" t="s">
        <v>10</v>
      </c>
      <c r="E7" s="129" t="s">
        <v>11</v>
      </c>
      <c r="F7" s="130"/>
      <c r="G7" s="131" t="n">
        <f aca="false">I22+I34</f>
        <v>4391</v>
      </c>
      <c r="H7" s="131"/>
      <c r="I7" s="131"/>
      <c r="J7" s="127" t="n">
        <f aca="false">G7/G2</f>
        <v>0.242999446596569</v>
      </c>
      <c r="K7" s="132" t="n">
        <f aca="false">J7-C7</f>
        <v>0.107636967349198</v>
      </c>
      <c r="L7" s="133"/>
      <c r="M7" s="133"/>
      <c r="N7" s="134"/>
      <c r="O7" s="134"/>
      <c r="P7" s="134"/>
      <c r="Q7" s="133"/>
    </row>
    <row r="8" s="110" customFormat="true" ht="15.75" hidden="false" customHeight="false" outlineLevel="0" collapsed="false">
      <c r="A8" s="26" t="s">
        <v>12</v>
      </c>
      <c r="B8" s="27" t="n">
        <v>1650</v>
      </c>
      <c r="C8" s="28" t="n">
        <f aca="false">B8/E2</f>
        <v>0.0942857142857143</v>
      </c>
      <c r="D8" s="29" t="s">
        <v>55</v>
      </c>
      <c r="E8" s="135" t="s">
        <v>14</v>
      </c>
      <c r="F8" s="31"/>
      <c r="G8" s="32" t="n">
        <f aca="false">(G2-G7)*J8</f>
        <v>4103.7</v>
      </c>
      <c r="H8" s="32"/>
      <c r="I8" s="32"/>
      <c r="J8" s="28" t="n">
        <v>0.3</v>
      </c>
      <c r="K8" s="136" t="n">
        <f aca="false">J8-C8</f>
        <v>0.205714285714286</v>
      </c>
      <c r="N8" s="137"/>
      <c r="O8" s="137"/>
      <c r="P8" s="137"/>
    </row>
    <row r="9" customFormat="false" ht="15.75" hidden="false" customHeight="false" outlineLevel="0" collapsed="false">
      <c r="A9" s="36"/>
      <c r="B9" s="37"/>
      <c r="C9" s="38"/>
      <c r="D9" s="39"/>
      <c r="E9" s="40"/>
      <c r="F9" s="39"/>
      <c r="G9" s="41"/>
      <c r="H9" s="41"/>
      <c r="I9" s="41"/>
      <c r="J9" s="42"/>
      <c r="K9" s="42"/>
    </row>
    <row r="10" customFormat="false" ht="15" hidden="false" customHeight="false" outlineLevel="0" collapsed="false">
      <c r="A10" s="125" t="s">
        <v>15</v>
      </c>
      <c r="B10" s="138" t="n">
        <v>0</v>
      </c>
      <c r="C10" s="138"/>
      <c r="D10" s="138"/>
      <c r="E10" s="139" t="n">
        <v>0</v>
      </c>
      <c r="F10" s="140" t="n">
        <v>0</v>
      </c>
      <c r="G10" s="141" t="n">
        <v>0</v>
      </c>
      <c r="H10" s="141"/>
      <c r="I10" s="141"/>
      <c r="J10" s="141"/>
      <c r="K10" s="142" t="n">
        <v>0</v>
      </c>
    </row>
    <row r="11" customFormat="false" ht="15" hidden="false" customHeight="false" outlineLevel="0" collapsed="false">
      <c r="A11" s="143" t="s">
        <v>16</v>
      </c>
      <c r="B11" s="44" t="n">
        <v>0</v>
      </c>
      <c r="C11" s="44"/>
      <c r="D11" s="44"/>
      <c r="E11" s="45" t="n">
        <v>0</v>
      </c>
      <c r="F11" s="144" t="n">
        <v>0</v>
      </c>
      <c r="G11" s="47" t="n">
        <v>0</v>
      </c>
      <c r="H11" s="47"/>
      <c r="I11" s="47"/>
      <c r="J11" s="47"/>
      <c r="K11" s="85" t="n">
        <v>0</v>
      </c>
    </row>
    <row r="12" customFormat="false" ht="15" hidden="false" customHeight="false" outlineLevel="0" collapsed="false">
      <c r="A12" s="143" t="s">
        <v>17</v>
      </c>
      <c r="B12" s="44" t="n">
        <v>0</v>
      </c>
      <c r="C12" s="44"/>
      <c r="D12" s="44"/>
      <c r="E12" s="45" t="n">
        <v>0</v>
      </c>
      <c r="F12" s="144" t="n">
        <v>0</v>
      </c>
      <c r="G12" s="47" t="n">
        <v>0</v>
      </c>
      <c r="H12" s="47"/>
      <c r="I12" s="47"/>
      <c r="J12" s="47"/>
      <c r="K12" s="85" t="n">
        <v>0</v>
      </c>
    </row>
    <row r="13" customFormat="false" ht="15" hidden="false" customHeight="false" outlineLevel="0" collapsed="false">
      <c r="A13" s="143" t="s">
        <v>18</v>
      </c>
      <c r="B13" s="44" t="n">
        <v>1</v>
      </c>
      <c r="C13" s="44"/>
      <c r="D13" s="44"/>
      <c r="E13" s="45" t="n">
        <v>0</v>
      </c>
      <c r="F13" s="144" t="n">
        <v>1</v>
      </c>
      <c r="G13" s="47" t="n">
        <v>0</v>
      </c>
      <c r="H13" s="47"/>
      <c r="I13" s="47"/>
      <c r="J13" s="47"/>
      <c r="K13" s="85" t="n">
        <v>0</v>
      </c>
    </row>
    <row r="14" customFormat="false" ht="15.75" hidden="false" customHeight="false" outlineLevel="0" collapsed="false">
      <c r="A14" s="26" t="s">
        <v>19</v>
      </c>
      <c r="B14" s="145" t="n">
        <v>0</v>
      </c>
      <c r="C14" s="145"/>
      <c r="D14" s="145"/>
      <c r="E14" s="146" t="n">
        <v>0</v>
      </c>
      <c r="F14" s="147" t="n">
        <v>0</v>
      </c>
      <c r="G14" s="104" t="n">
        <v>0</v>
      </c>
      <c r="H14" s="104"/>
      <c r="I14" s="104"/>
      <c r="J14" s="104"/>
      <c r="K14" s="15" t="n">
        <v>0</v>
      </c>
    </row>
    <row r="15" customFormat="false" ht="15" hidden="false" customHeight="false" outlineLevel="0" collapsed="false">
      <c r="A15" s="36"/>
      <c r="B15" s="49"/>
      <c r="C15" s="49"/>
      <c r="D15" s="50"/>
      <c r="E15" s="51"/>
      <c r="F15" s="51"/>
      <c r="G15" s="52"/>
      <c r="H15" s="52"/>
      <c r="I15" s="52"/>
      <c r="J15" s="53"/>
      <c r="K15" s="0"/>
    </row>
    <row r="16" customFormat="false" ht="13.8" hidden="false" customHeight="false" outlineLevel="0" collapsed="false">
      <c r="A16" s="54" t="s">
        <v>56</v>
      </c>
      <c r="N16" s="55"/>
      <c r="O16" s="6"/>
      <c r="P16" s="6"/>
      <c r="Q16" s="6"/>
    </row>
    <row r="17" customFormat="false" ht="51" hidden="false" customHeight="true" outlineLevel="0" collapsed="false">
      <c r="A17" s="148" t="s">
        <v>57</v>
      </c>
      <c r="B17" s="149" t="s">
        <v>58</v>
      </c>
      <c r="C17" s="150" t="s">
        <v>23</v>
      </c>
      <c r="D17" s="150" t="s">
        <v>24</v>
      </c>
      <c r="E17" s="150" t="s">
        <v>25</v>
      </c>
      <c r="F17" s="150" t="s">
        <v>26</v>
      </c>
      <c r="G17" s="151" t="s">
        <v>27</v>
      </c>
      <c r="H17" s="151"/>
      <c r="I17" s="152" t="s">
        <v>40</v>
      </c>
      <c r="J17" s="150" t="s">
        <v>28</v>
      </c>
      <c r="K17" s="153" t="s">
        <v>29</v>
      </c>
      <c r="N17" s="55"/>
      <c r="O17" s="6"/>
      <c r="P17" s="6"/>
      <c r="Q17" s="6"/>
    </row>
    <row r="18" customFormat="false" ht="13.8" hidden="false" customHeight="false" outlineLevel="0" collapsed="false">
      <c r="A18" s="148"/>
      <c r="B18" s="154" t="s">
        <v>30</v>
      </c>
      <c r="C18" s="155" t="n">
        <v>1493</v>
      </c>
      <c r="D18" s="155" t="n">
        <v>2228</v>
      </c>
      <c r="E18" s="156" t="n">
        <v>437</v>
      </c>
      <c r="F18" s="155" t="n">
        <f aca="false">SUM(D18:E18)</f>
        <v>2665</v>
      </c>
      <c r="G18" s="157" t="n">
        <v>1053</v>
      </c>
      <c r="H18" s="157"/>
      <c r="I18" s="158" t="n">
        <v>692</v>
      </c>
      <c r="J18" s="159" t="s">
        <v>31</v>
      </c>
      <c r="K18" s="160" t="s">
        <v>59</v>
      </c>
      <c r="M18" s="124"/>
      <c r="N18" s="161"/>
      <c r="O18" s="95"/>
      <c r="P18" s="95"/>
      <c r="Q18" s="95"/>
    </row>
    <row r="19" customFormat="false" ht="13.8" hidden="false" customHeight="false" outlineLevel="0" collapsed="false">
      <c r="A19" s="148"/>
      <c r="B19" s="154" t="s">
        <v>32</v>
      </c>
      <c r="C19" s="155" t="n">
        <v>2804</v>
      </c>
      <c r="D19" s="162" t="n">
        <v>5012</v>
      </c>
      <c r="E19" s="162" t="n">
        <v>898</v>
      </c>
      <c r="F19" s="162" t="n">
        <f aca="false">D19+E19</f>
        <v>5910</v>
      </c>
      <c r="G19" s="163" t="n">
        <v>1873</v>
      </c>
      <c r="H19" s="163"/>
      <c r="I19" s="164" t="n">
        <v>1000</v>
      </c>
      <c r="J19" s="159" t="s">
        <v>31</v>
      </c>
      <c r="K19" s="160" t="s">
        <v>59</v>
      </c>
      <c r="M19" s="124"/>
      <c r="N19" s="161"/>
      <c r="O19" s="95"/>
      <c r="P19" s="95"/>
      <c r="Q19" s="95"/>
    </row>
    <row r="20" customFormat="false" ht="13.8" hidden="false" customHeight="false" outlineLevel="0" collapsed="false">
      <c r="A20" s="148"/>
      <c r="B20" s="154"/>
      <c r="C20" s="155"/>
      <c r="D20" s="162"/>
      <c r="E20" s="162"/>
      <c r="F20" s="162"/>
      <c r="G20" s="163"/>
      <c r="H20" s="163"/>
      <c r="I20" s="164"/>
      <c r="J20" s="159"/>
      <c r="K20" s="160"/>
      <c r="M20" s="124"/>
      <c r="N20" s="161"/>
      <c r="O20" s="95"/>
      <c r="P20" s="95"/>
      <c r="Q20" s="95"/>
    </row>
    <row r="21" customFormat="false" ht="13.8" hidden="false" customHeight="false" outlineLevel="0" collapsed="false">
      <c r="A21" s="148"/>
      <c r="B21" s="154"/>
      <c r="C21" s="155"/>
      <c r="D21" s="162"/>
      <c r="E21" s="162"/>
      <c r="F21" s="162"/>
      <c r="G21" s="163"/>
      <c r="H21" s="163"/>
      <c r="I21" s="164"/>
      <c r="J21" s="159"/>
      <c r="K21" s="160"/>
      <c r="M21" s="124"/>
      <c r="N21" s="161"/>
      <c r="O21" s="95"/>
      <c r="P21" s="95"/>
      <c r="Q21" s="95"/>
    </row>
    <row r="22" customFormat="false" ht="13.8" hidden="false" customHeight="false" outlineLevel="0" collapsed="false">
      <c r="A22" s="148"/>
      <c r="B22" s="72" t="s">
        <v>35</v>
      </c>
      <c r="C22" s="73" t="n">
        <f aca="false">SUM(C18:C21)</f>
        <v>4297</v>
      </c>
      <c r="D22" s="73" t="n">
        <f aca="false">SUM(D18:D21)</f>
        <v>7240</v>
      </c>
      <c r="E22" s="72" t="n">
        <f aca="false">SUM(E18:E21)</f>
        <v>1335</v>
      </c>
      <c r="F22" s="73" t="n">
        <f aca="false">SUM(F18:F21)</f>
        <v>8575</v>
      </c>
      <c r="G22" s="165" t="n">
        <f aca="false">SUM(G18:G21)</f>
        <v>2926</v>
      </c>
      <c r="H22" s="165"/>
      <c r="I22" s="74" t="n">
        <f aca="false">SUM(I18:I21)</f>
        <v>1692</v>
      </c>
      <c r="J22" s="93"/>
      <c r="K22" s="166"/>
      <c r="L22" s="77"/>
      <c r="M22" s="53"/>
      <c r="N22" s="161"/>
      <c r="O22" s="95"/>
      <c r="P22" s="95"/>
      <c r="Q22" s="95"/>
    </row>
    <row r="23" customFormat="false" ht="13.8" hidden="false" customHeight="false" outlineLevel="0" collapsed="false">
      <c r="A23" s="6"/>
      <c r="E23" s="77"/>
      <c r="F23" s="77"/>
      <c r="J23" s="77"/>
      <c r="K23" s="77"/>
      <c r="L23" s="77"/>
      <c r="M23" s="161"/>
      <c r="N23" s="124"/>
      <c r="O23" s="124"/>
      <c r="P23" s="124"/>
      <c r="Q23" s="124"/>
    </row>
    <row r="24" customFormat="false" ht="33.75" hidden="false" customHeight="true" outlineLevel="0" collapsed="false">
      <c r="A24" s="2" t="s">
        <v>60</v>
      </c>
      <c r="B24" s="149" t="s">
        <v>58</v>
      </c>
      <c r="C24" s="150" t="s">
        <v>61</v>
      </c>
      <c r="D24" s="150" t="s">
        <v>38</v>
      </c>
      <c r="E24" s="150"/>
      <c r="F24" s="150" t="s">
        <v>62</v>
      </c>
      <c r="G24" s="152" t="s">
        <v>39</v>
      </c>
      <c r="H24" s="152"/>
      <c r="I24" s="152" t="s">
        <v>40</v>
      </c>
      <c r="J24" s="150" t="s">
        <v>28</v>
      </c>
      <c r="K24" s="153" t="s">
        <v>29</v>
      </c>
      <c r="L24" s="6"/>
      <c r="M24" s="124"/>
      <c r="N24" s="95"/>
      <c r="O24" s="95"/>
      <c r="P24" s="95"/>
      <c r="Q24" s="95"/>
    </row>
    <row r="25" customFormat="false" ht="18.75" hidden="false" customHeight="true" outlineLevel="0" collapsed="false">
      <c r="A25" s="2"/>
      <c r="B25" s="149"/>
      <c r="C25" s="150"/>
      <c r="D25" s="150"/>
      <c r="E25" s="150"/>
      <c r="F25" s="150"/>
      <c r="G25" s="152"/>
      <c r="H25" s="152"/>
      <c r="I25" s="152"/>
      <c r="J25" s="150"/>
      <c r="K25" s="153"/>
      <c r="L25" s="6"/>
      <c r="M25" s="124"/>
      <c r="N25" s="95"/>
      <c r="O25" s="95"/>
      <c r="P25" s="95"/>
      <c r="Q25" s="95"/>
    </row>
    <row r="26" customFormat="false" ht="13.8" hidden="false" customHeight="false" outlineLevel="0" collapsed="false">
      <c r="A26" s="2"/>
      <c r="B26" s="154" t="n">
        <v>1</v>
      </c>
      <c r="C26" s="48" t="n">
        <v>2107</v>
      </c>
      <c r="D26" s="48" t="n">
        <f aca="false">D34/C34*C26</f>
        <v>5599.08516663036</v>
      </c>
      <c r="E26" s="48"/>
      <c r="F26" s="11" t="n">
        <f aca="false">D26/C26</f>
        <v>2.65737312132433</v>
      </c>
      <c r="G26" s="13" t="n">
        <f aca="false">G34/(C34-I34)*(C26-I26)</f>
        <v>168.987294563843</v>
      </c>
      <c r="H26" s="13"/>
      <c r="I26" s="13" t="n">
        <v>518</v>
      </c>
      <c r="J26" s="65" t="n">
        <v>0.45</v>
      </c>
      <c r="K26" s="85" t="n">
        <v>8</v>
      </c>
      <c r="M26" s="37"/>
      <c r="N26" s="37"/>
      <c r="O26" s="95"/>
      <c r="P26" s="95"/>
      <c r="Q26" s="95"/>
    </row>
    <row r="27" customFormat="false" ht="13.8" hidden="false" customHeight="false" outlineLevel="0" collapsed="false">
      <c r="A27" s="2"/>
      <c r="B27" s="154" t="n">
        <v>2</v>
      </c>
      <c r="C27" s="48" t="n">
        <v>3901</v>
      </c>
      <c r="D27" s="48" t="n">
        <f aca="false">D34/C34*C27</f>
        <v>10366.4125462862</v>
      </c>
      <c r="E27" s="48"/>
      <c r="F27" s="11" t="n">
        <f aca="false">D27/C27</f>
        <v>2.65737312132433</v>
      </c>
      <c r="G27" s="13" t="n">
        <f aca="false">G34/(C34-I34)*(C27-I27)</f>
        <v>332.97622358678</v>
      </c>
      <c r="H27" s="13"/>
      <c r="I27" s="13" t="n">
        <v>770</v>
      </c>
      <c r="J27" s="65" t="n">
        <v>0.45</v>
      </c>
      <c r="K27" s="85" t="n">
        <v>8</v>
      </c>
      <c r="M27" s="37"/>
      <c r="N27" s="37"/>
      <c r="O27" s="95"/>
      <c r="P27" s="95"/>
      <c r="Q27" s="95"/>
    </row>
    <row r="28" customFormat="false" ht="13.8" hidden="false" customHeight="false" outlineLevel="0" collapsed="false">
      <c r="A28" s="2"/>
      <c r="B28" s="72" t="n">
        <v>3</v>
      </c>
      <c r="C28" s="14" t="n">
        <v>6815</v>
      </c>
      <c r="D28" s="14" t="n">
        <f aca="false">D34/C34*C28</f>
        <v>18109.9978218253</v>
      </c>
      <c r="E28" s="14"/>
      <c r="F28" s="167" t="n">
        <f aca="false">D28/C28</f>
        <v>2.65737312132433</v>
      </c>
      <c r="G28" s="27" t="n">
        <f aca="false">G34/(C34-I34)*(C28-I28)</f>
        <v>609.694247787611</v>
      </c>
      <c r="H28" s="27"/>
      <c r="I28" s="27" t="n">
        <v>1082</v>
      </c>
      <c r="J28" s="75" t="n">
        <v>0.45</v>
      </c>
      <c r="K28" s="15" t="n">
        <v>8</v>
      </c>
      <c r="M28" s="37"/>
      <c r="N28" s="37"/>
      <c r="O28" s="95"/>
      <c r="P28" s="95"/>
      <c r="Q28" s="95"/>
    </row>
    <row r="29" customFormat="false" ht="15" hidden="false" customHeight="false" outlineLevel="0" collapsed="false">
      <c r="A29" s="2" t="s">
        <v>63</v>
      </c>
      <c r="B29" s="149" t="s">
        <v>64</v>
      </c>
      <c r="C29" s="18" t="n">
        <v>50</v>
      </c>
      <c r="D29" s="18" t="n">
        <f aca="false">D34/C34*C29</f>
        <v>132.868656066217</v>
      </c>
      <c r="E29" s="18"/>
      <c r="F29" s="168" t="n">
        <f aca="false">D29/C29</f>
        <v>2.65737312132433</v>
      </c>
      <c r="G29" s="126" t="n">
        <f aca="false">G34/(C34-I34)*(C29-I29)</f>
        <v>4.25392811992054</v>
      </c>
      <c r="H29" s="126"/>
      <c r="I29" s="126" t="n">
        <v>10</v>
      </c>
      <c r="J29" s="169" t="n">
        <v>0.45</v>
      </c>
      <c r="K29" s="142" t="n">
        <v>8</v>
      </c>
      <c r="M29" s="37"/>
      <c r="N29" s="37"/>
      <c r="O29" s="95"/>
      <c r="P29" s="95"/>
      <c r="Q29" s="95"/>
    </row>
    <row r="30" customFormat="false" ht="15" hidden="false" customHeight="false" outlineLevel="0" collapsed="false">
      <c r="A30" s="2"/>
      <c r="B30" s="154" t="s">
        <v>65</v>
      </c>
      <c r="C30" s="48" t="n">
        <v>63</v>
      </c>
      <c r="D30" s="48" t="n">
        <f aca="false">D34/C34*C30</f>
        <v>167.414506643433</v>
      </c>
      <c r="E30" s="48"/>
      <c r="F30" s="11" t="n">
        <f aca="false">D30/C30</f>
        <v>2.65737312132433</v>
      </c>
      <c r="G30" s="13" t="n">
        <f aca="false">G34/(C34-I34)*(C30-I30)</f>
        <v>6.69993678887484</v>
      </c>
      <c r="H30" s="13"/>
      <c r="I30" s="13" t="n">
        <v>0</v>
      </c>
      <c r="J30" s="65" t="n">
        <v>0.45</v>
      </c>
      <c r="K30" s="85" t="n">
        <v>8</v>
      </c>
      <c r="M30" s="37"/>
      <c r="N30" s="37"/>
      <c r="O30" s="95"/>
      <c r="P30" s="95"/>
      <c r="Q30" s="95"/>
    </row>
    <row r="31" customFormat="false" ht="15" hidden="false" customHeight="false" outlineLevel="0" collapsed="false">
      <c r="A31" s="2"/>
      <c r="B31" s="154" t="s">
        <v>66</v>
      </c>
      <c r="C31" s="48" t="n">
        <v>285</v>
      </c>
      <c r="D31" s="48" t="n">
        <f aca="false">D34/C34*C31</f>
        <v>757.351339577434</v>
      </c>
      <c r="E31" s="48"/>
      <c r="F31" s="11" t="n">
        <f aca="false">D31/C31</f>
        <v>2.65737312132433</v>
      </c>
      <c r="G31" s="13" t="n">
        <f aca="false">G34/(C34-I34)*(C31-I31)</f>
        <v>24.8854795015351</v>
      </c>
      <c r="H31" s="13"/>
      <c r="I31" s="13" t="n">
        <v>51</v>
      </c>
      <c r="J31" s="65" t="n">
        <v>0.45</v>
      </c>
      <c r="K31" s="85" t="n">
        <v>8</v>
      </c>
      <c r="M31" s="37"/>
      <c r="N31" s="37"/>
      <c r="O31" s="95"/>
      <c r="P31" s="95"/>
      <c r="Q31" s="95"/>
    </row>
    <row r="32" customFormat="false" ht="15.75" hidden="false" customHeight="false" outlineLevel="0" collapsed="false">
      <c r="A32" s="2"/>
      <c r="B32" s="72" t="s">
        <v>67</v>
      </c>
      <c r="C32" s="14" t="n">
        <v>71</v>
      </c>
      <c r="D32" s="14" t="n">
        <f aca="false">D34/C34*C32</f>
        <v>188.673491614027</v>
      </c>
      <c r="E32" s="14"/>
      <c r="F32" s="167" t="n">
        <f aca="false">D32/C32</f>
        <v>2.65737312132433</v>
      </c>
      <c r="G32" s="27" t="n">
        <f aca="false">G34/(C34-I34)*(C32-I32)</f>
        <v>3.61583890193245</v>
      </c>
      <c r="H32" s="27"/>
      <c r="I32" s="27" t="n">
        <v>37</v>
      </c>
      <c r="J32" s="75" t="n">
        <v>0.45</v>
      </c>
      <c r="K32" s="15" t="n">
        <v>8</v>
      </c>
      <c r="M32" s="37"/>
      <c r="N32" s="37"/>
      <c r="O32" s="95"/>
      <c r="P32" s="95"/>
      <c r="Q32" s="95"/>
    </row>
    <row r="33" customFormat="false" ht="13.8" hidden="false" customHeight="false" outlineLevel="0" collapsed="false">
      <c r="A33" s="170" t="s">
        <v>68</v>
      </c>
      <c r="B33" s="171" t="s">
        <v>69</v>
      </c>
      <c r="C33" s="18" t="n">
        <v>481</v>
      </c>
      <c r="D33" s="18" t="n">
        <f aca="false">D34/C34*C33</f>
        <v>1278.196471357</v>
      </c>
      <c r="E33" s="18"/>
      <c r="F33" s="168" t="n">
        <f aca="false">D33/C33</f>
        <v>2.65737312132433</v>
      </c>
      <c r="G33" s="126" t="n">
        <f aca="false">G34/(C34-I34)*(C33-I33)</f>
        <v>26.5870507495033</v>
      </c>
      <c r="H33" s="126"/>
      <c r="I33" s="126" t="n">
        <v>231</v>
      </c>
      <c r="J33" s="169" t="n">
        <v>0.45</v>
      </c>
      <c r="K33" s="142" t="n">
        <v>8</v>
      </c>
      <c r="M33" s="37"/>
      <c r="N33" s="37"/>
      <c r="O33" s="95"/>
      <c r="P33" s="95"/>
      <c r="Q33" s="95"/>
    </row>
    <row r="34" customFormat="false" ht="28.5" hidden="false" customHeight="true" outlineLevel="0" collapsed="false">
      <c r="A34" s="170"/>
      <c r="B34" s="172" t="s">
        <v>35</v>
      </c>
      <c r="C34" s="173" t="n">
        <f aca="false">SUM(C26:C33)</f>
        <v>13773</v>
      </c>
      <c r="D34" s="173" t="n">
        <f aca="false">D38-F22</f>
        <v>36600</v>
      </c>
      <c r="E34" s="173"/>
      <c r="F34" s="174" t="n">
        <f aca="false">D34/C34</f>
        <v>2.65737312132433</v>
      </c>
      <c r="G34" s="175" t="n">
        <f aca="false">G8-G22</f>
        <v>1177.7</v>
      </c>
      <c r="H34" s="175"/>
      <c r="I34" s="175" t="n">
        <f aca="false">SUM(I26:I33)</f>
        <v>2699</v>
      </c>
      <c r="J34" s="176" t="n">
        <v>0.45</v>
      </c>
      <c r="K34" s="177" t="n">
        <v>8</v>
      </c>
      <c r="M34" s="178"/>
      <c r="N34" s="53"/>
      <c r="O34" s="95"/>
      <c r="P34" s="95"/>
      <c r="Q34" s="95"/>
    </row>
    <row r="35" customFormat="false" ht="15" hidden="false" customHeight="false" outlineLevel="0" collapsed="false">
      <c r="A35" s="95"/>
      <c r="B35" s="96"/>
      <c r="C35" s="97"/>
      <c r="D35" s="97"/>
      <c r="E35" s="98"/>
      <c r="F35" s="97"/>
      <c r="G35" s="179"/>
      <c r="H35" s="179"/>
      <c r="I35" s="180"/>
      <c r="J35" s="100"/>
      <c r="K35" s="97"/>
      <c r="M35" s="124"/>
      <c r="N35" s="161"/>
      <c r="O35" s="95"/>
      <c r="P35" s="95"/>
      <c r="Q35" s="95"/>
    </row>
    <row r="36" customFormat="false" ht="15.75" hidden="false" customHeight="false" outlineLevel="0" collapsed="false">
      <c r="M36" s="124"/>
      <c r="N36" s="124"/>
      <c r="O36" s="124"/>
      <c r="P36" s="124"/>
      <c r="Q36" s="124"/>
    </row>
    <row r="37" customFormat="false" ht="75" hidden="false" customHeight="true" outlineLevel="0" collapsed="false">
      <c r="A37" s="2" t="s">
        <v>35</v>
      </c>
      <c r="B37" s="101" t="s">
        <v>45</v>
      </c>
      <c r="C37" s="101"/>
      <c r="D37" s="101" t="s">
        <v>46</v>
      </c>
      <c r="E37" s="101" t="s">
        <v>47</v>
      </c>
      <c r="F37" s="101"/>
      <c r="G37" s="101" t="s">
        <v>48</v>
      </c>
      <c r="H37" s="101"/>
      <c r="I37" s="101"/>
      <c r="J37" s="102" t="s">
        <v>39</v>
      </c>
      <c r="K37" s="102"/>
      <c r="L37" s="77"/>
      <c r="M37" s="161"/>
      <c r="N37" s="95"/>
      <c r="O37" s="95"/>
      <c r="P37" s="95"/>
      <c r="Q37" s="95"/>
    </row>
    <row r="38" customFormat="false" ht="27.75" hidden="false" customHeight="true" outlineLevel="0" collapsed="false">
      <c r="A38" s="2"/>
      <c r="B38" s="103" t="n">
        <f aca="false">G2</f>
        <v>18070</v>
      </c>
      <c r="C38" s="103"/>
      <c r="D38" s="73" t="n">
        <f aca="false">G4</f>
        <v>45175</v>
      </c>
      <c r="E38" s="73" t="n">
        <f aca="false">F22</f>
        <v>8575</v>
      </c>
      <c r="F38" s="73"/>
      <c r="G38" s="104" t="n">
        <f aca="false">D38-E38</f>
        <v>36600</v>
      </c>
      <c r="H38" s="104"/>
      <c r="I38" s="104"/>
      <c r="J38" s="105" t="n">
        <f aca="false">(G2-G7)*J8</f>
        <v>4103.7</v>
      </c>
      <c r="K38" s="105"/>
      <c r="L38" s="77"/>
      <c r="M38" s="55"/>
      <c r="N38" s="6"/>
      <c r="O38" s="6"/>
      <c r="P38" s="6"/>
      <c r="Q38" s="6"/>
    </row>
    <row r="40" customFormat="false" ht="15" hidden="false" customHeight="false" outlineLevel="0" collapsed="false">
      <c r="L40" s="6"/>
      <c r="M40" s="6"/>
      <c r="N40" s="6"/>
      <c r="O40" s="6"/>
      <c r="P40" s="6"/>
      <c r="Q40" s="6"/>
    </row>
    <row r="41" customFormat="false" ht="15" hidden="false" customHeight="false" outlineLevel="0" collapsed="false">
      <c r="F41" s="106"/>
      <c r="L41" s="6"/>
      <c r="M41" s="6"/>
      <c r="N41" s="6"/>
      <c r="O41" s="6"/>
      <c r="P41" s="6"/>
      <c r="Q41" s="6"/>
    </row>
    <row r="42" customFormat="false" ht="15" hidden="false" customHeight="false" outlineLevel="0" collapsed="false">
      <c r="L42" s="6"/>
      <c r="M42" s="6"/>
      <c r="N42" s="6"/>
      <c r="O42" s="6"/>
      <c r="P42" s="6"/>
      <c r="Q42" s="6"/>
    </row>
    <row r="43" customFormat="false" ht="15" hidden="false" customHeight="false" outlineLevel="0" collapsed="false">
      <c r="L43" s="6"/>
      <c r="M43" s="6"/>
      <c r="N43" s="6"/>
      <c r="O43" s="6"/>
      <c r="P43" s="6"/>
      <c r="Q43" s="6"/>
    </row>
    <row r="50" customFormat="false" ht="15" hidden="false" customHeight="true" outlineLevel="0" collapsed="false">
      <c r="B50" s="62" t="s">
        <v>1</v>
      </c>
      <c r="C50" s="62"/>
      <c r="D50" s="107"/>
      <c r="E50" s="108"/>
      <c r="F50" s="108"/>
      <c r="G50" s="109" t="s">
        <v>4</v>
      </c>
      <c r="H50" s="109"/>
      <c r="I50" s="109"/>
      <c r="J50" s="109"/>
    </row>
    <row r="51" customFormat="false" ht="15" hidden="false" customHeight="false" outlineLevel="0" collapsed="false">
      <c r="D51" s="110"/>
      <c r="E51" s="108"/>
      <c r="F51" s="108"/>
    </row>
    <row r="52" customFormat="false" ht="15" hidden="false" customHeight="false" outlineLevel="0" collapsed="false">
      <c r="A52" s="111" t="s">
        <v>50</v>
      </c>
      <c r="B52" s="48" t="n">
        <f aca="false">E2-B53</f>
        <v>-7700</v>
      </c>
      <c r="C52" s="65" t="n">
        <f aca="false">B52/E2</f>
        <v>-0.44</v>
      </c>
      <c r="D52" s="112"/>
      <c r="E52" s="113"/>
      <c r="F52" s="113"/>
      <c r="G52" s="114" t="n">
        <v>10492</v>
      </c>
      <c r="H52" s="114"/>
      <c r="I52" s="114"/>
      <c r="J52" s="65" t="n">
        <f aca="false">G52/G2</f>
        <v>0.580630879911455</v>
      </c>
      <c r="K52" s="115"/>
    </row>
    <row r="53" customFormat="false" ht="15" hidden="false" customHeight="false" outlineLevel="0" collapsed="false">
      <c r="A53" s="111" t="s">
        <v>51</v>
      </c>
      <c r="B53" s="48" t="n">
        <v>25200</v>
      </c>
      <c r="C53" s="65" t="n">
        <f aca="false">B53/E2</f>
        <v>1.44</v>
      </c>
      <c r="D53" s="112"/>
      <c r="E53" s="113"/>
      <c r="F53" s="113"/>
      <c r="G53" s="48" t="n">
        <f aca="false">G2-G52</f>
        <v>7578</v>
      </c>
      <c r="H53" s="116"/>
      <c r="I53" s="116"/>
      <c r="J53" s="65" t="n">
        <f aca="false">G53/G2</f>
        <v>0.419369120088544</v>
      </c>
      <c r="K53" s="115"/>
    </row>
    <row r="54" customFormat="false" ht="15" hidden="false" customHeight="false" outlineLevel="0" collapsed="false">
      <c r="A54" s="111" t="s">
        <v>52</v>
      </c>
      <c r="B54" s="48"/>
      <c r="C54" s="65" t="n">
        <f aca="false">B54/E2</f>
        <v>0</v>
      </c>
      <c r="D54" s="112"/>
      <c r="E54" s="113"/>
      <c r="F54" s="113"/>
      <c r="G54" s="48"/>
      <c r="H54" s="117"/>
      <c r="I54" s="117"/>
      <c r="J54" s="65" t="n">
        <f aca="false">G54/G2</f>
        <v>0</v>
      </c>
      <c r="K54" s="115"/>
    </row>
    <row r="55" customFormat="false" ht="15" hidden="false" customHeight="false" outlineLevel="0" collapsed="false">
      <c r="A55" s="111" t="s">
        <v>53</v>
      </c>
      <c r="B55" s="48" t="n">
        <v>0</v>
      </c>
      <c r="C55" s="65" t="n">
        <f aca="false">B55/E2</f>
        <v>0</v>
      </c>
      <c r="D55" s="112"/>
      <c r="E55" s="113"/>
      <c r="F55" s="113"/>
      <c r="G55" s="62" t="n">
        <v>0</v>
      </c>
      <c r="H55" s="62"/>
      <c r="I55" s="62"/>
      <c r="J55" s="65" t="n">
        <f aca="false">G55/G2</f>
        <v>0</v>
      </c>
      <c r="K55" s="115"/>
    </row>
  </sheetData>
  <mergeCells count="87">
    <mergeCell ref="B1:D1"/>
    <mergeCell ref="G1:J1"/>
    <mergeCell ref="B2:D2"/>
    <mergeCell ref="G2:J2"/>
    <mergeCell ref="B3:D3"/>
    <mergeCell ref="G3:J3"/>
    <mergeCell ref="C4:D5"/>
    <mergeCell ref="E4:E5"/>
    <mergeCell ref="F4:F5"/>
    <mergeCell ref="G4:J5"/>
    <mergeCell ref="K4:K5"/>
    <mergeCell ref="G7:I7"/>
    <mergeCell ref="G8:I8"/>
    <mergeCell ref="B10:D10"/>
    <mergeCell ref="G10:J10"/>
    <mergeCell ref="B11:D11"/>
    <mergeCell ref="G11:J11"/>
    <mergeCell ref="B12:D12"/>
    <mergeCell ref="G12:J12"/>
    <mergeCell ref="B13:D13"/>
    <mergeCell ref="G13:J13"/>
    <mergeCell ref="B14:D14"/>
    <mergeCell ref="G14:J14"/>
    <mergeCell ref="A17:A22"/>
    <mergeCell ref="G17:H17"/>
    <mergeCell ref="G18:H18"/>
    <mergeCell ref="B19:B21"/>
    <mergeCell ref="C19:C21"/>
    <mergeCell ref="D19:D21"/>
    <mergeCell ref="E19:E21"/>
    <mergeCell ref="F19:F21"/>
    <mergeCell ref="G19:H21"/>
    <mergeCell ref="I19:I21"/>
    <mergeCell ref="J19:J21"/>
    <mergeCell ref="K19:K21"/>
    <mergeCell ref="G22:H22"/>
    <mergeCell ref="A24:A28"/>
    <mergeCell ref="B24:B25"/>
    <mergeCell ref="C24:C25"/>
    <mergeCell ref="D24:E25"/>
    <mergeCell ref="F24:F25"/>
    <mergeCell ref="G24:H25"/>
    <mergeCell ref="I24:I25"/>
    <mergeCell ref="J24:J25"/>
    <mergeCell ref="K24:K25"/>
    <mergeCell ref="D26:E26"/>
    <mergeCell ref="G26:H26"/>
    <mergeCell ref="M26:N26"/>
    <mergeCell ref="D27:E27"/>
    <mergeCell ref="G27:H27"/>
    <mergeCell ref="M27:N27"/>
    <mergeCell ref="D28:E28"/>
    <mergeCell ref="G28:H28"/>
    <mergeCell ref="M28:N28"/>
    <mergeCell ref="A29:A32"/>
    <mergeCell ref="D29:E29"/>
    <mergeCell ref="G29:H29"/>
    <mergeCell ref="D30:E30"/>
    <mergeCell ref="G30:H30"/>
    <mergeCell ref="D31:E31"/>
    <mergeCell ref="G31:H31"/>
    <mergeCell ref="D32:E32"/>
    <mergeCell ref="G32:H32"/>
    <mergeCell ref="A33:A34"/>
    <mergeCell ref="D33:E33"/>
    <mergeCell ref="G33:H33"/>
    <mergeCell ref="M33:N33"/>
    <mergeCell ref="D34:E34"/>
    <mergeCell ref="G34:H34"/>
    <mergeCell ref="G35:H35"/>
    <mergeCell ref="A37:A38"/>
    <mergeCell ref="B37:C37"/>
    <mergeCell ref="E37:F37"/>
    <mergeCell ref="G37:I37"/>
    <mergeCell ref="J37:K37"/>
    <mergeCell ref="B38:C38"/>
    <mergeCell ref="E38:F38"/>
    <mergeCell ref="G38:I38"/>
    <mergeCell ref="J38:K38"/>
    <mergeCell ref="B50:C50"/>
    <mergeCell ref="G50:J50"/>
    <mergeCell ref="E52:F52"/>
    <mergeCell ref="B53:B54"/>
    <mergeCell ref="E53:F53"/>
    <mergeCell ref="G53:G54"/>
    <mergeCell ref="E54:F54"/>
    <mergeCell ref="E55:F5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dc:description/>
  <dc:language>en-US</dc:language>
  <cp:lastModifiedBy/>
  <dcterms:modified xsi:type="dcterms:W3CDTF">2019-05-22T14:52:09Z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